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200" windowHeight="8025"/>
  </bookViews>
  <sheets>
    <sheet name="Sheet1" sheetId="1" r:id="rId1"/>
    <sheet name="Sheet2" sheetId="2" r:id="rId2"/>
  </sheets>
  <externalReferences>
    <externalReference r:id="rId3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9" i="1" l="1"/>
  <c r="K109" i="1"/>
  <c r="T109" i="1"/>
  <c r="P109" i="1"/>
  <c r="N109" i="1"/>
  <c r="L109" i="1"/>
  <c r="K107" i="1"/>
  <c r="S107" i="1"/>
  <c r="T107" i="1"/>
  <c r="L107" i="1"/>
  <c r="S69" i="1"/>
  <c r="P69" i="1"/>
  <c r="N69" i="1"/>
  <c r="M69" i="1"/>
  <c r="S33" i="1"/>
  <c r="T19" i="1"/>
  <c r="S19" i="1" s="1"/>
  <c r="K44" i="1"/>
  <c r="M50" i="1"/>
  <c r="K56" i="1"/>
  <c r="M56" i="1"/>
  <c r="S56" i="1"/>
  <c r="S52" i="1"/>
  <c r="S62" i="1"/>
  <c r="S61" i="1"/>
  <c r="T58" i="1"/>
  <c r="M100" i="1"/>
  <c r="S100" i="1"/>
  <c r="K100" i="1"/>
  <c r="S77" i="1"/>
  <c r="K69" i="1"/>
  <c r="K65" i="1"/>
  <c r="P62" i="1"/>
  <c r="N62" i="1"/>
  <c r="M62" i="1" s="1"/>
  <c r="K62" i="1"/>
  <c r="L58" i="1"/>
  <c r="K58" i="1" s="1"/>
  <c r="N58" i="1"/>
  <c r="N20" i="1"/>
  <c r="M20" i="1" s="1"/>
  <c r="N35" i="1"/>
  <c r="M35" i="1" s="1"/>
  <c r="N46" i="1"/>
  <c r="M46" i="1" s="1"/>
  <c r="N52" i="1"/>
  <c r="M52" i="1" s="1"/>
  <c r="K52" i="1"/>
  <c r="K54" i="1"/>
  <c r="S36" i="1"/>
  <c r="K35" i="1"/>
  <c r="S20" i="1"/>
  <c r="K31" i="1"/>
  <c r="K30" i="1"/>
  <c r="K29" i="1"/>
  <c r="K28" i="1"/>
  <c r="K27" i="1"/>
  <c r="K26" i="1"/>
  <c r="K25" i="1"/>
  <c r="K24" i="1"/>
  <c r="K23" i="1"/>
  <c r="K22" i="1"/>
  <c r="K21" i="1"/>
  <c r="K20" i="1"/>
  <c r="L20" i="1"/>
  <c r="P77" i="1"/>
  <c r="N77" i="1"/>
  <c r="H20" i="1"/>
  <c r="J20" i="1"/>
  <c r="H64" i="1"/>
  <c r="L64" i="1"/>
  <c r="M64" i="1" s="1"/>
  <c r="L65" i="1"/>
  <c r="H100" i="1"/>
  <c r="J100" i="1"/>
  <c r="L100" i="1"/>
  <c r="H77" i="1"/>
  <c r="J77" i="1"/>
  <c r="J64" i="1" s="1"/>
  <c r="L77" i="1"/>
  <c r="K77" i="1" s="1"/>
  <c r="H69" i="1"/>
  <c r="J69" i="1"/>
  <c r="L69" i="1"/>
  <c r="H35" i="1"/>
  <c r="H46" i="1"/>
  <c r="H52" i="1"/>
  <c r="J52" i="1"/>
  <c r="H58" i="1"/>
  <c r="H65" i="1"/>
  <c r="J65" i="1"/>
  <c r="L62" i="1"/>
  <c r="J62" i="1"/>
  <c r="J58" i="1"/>
  <c r="L52" i="1"/>
  <c r="L46" i="1"/>
  <c r="J46" i="1"/>
  <c r="J35" i="1"/>
  <c r="L35" i="1"/>
  <c r="K64" i="1" l="1"/>
  <c r="L19" i="1"/>
  <c r="K46" i="1"/>
  <c r="K50" i="1" s="1"/>
  <c r="T103" i="1"/>
  <c r="S103" i="1"/>
  <c r="T98" i="1"/>
  <c r="S98" i="1"/>
  <c r="T97" i="1"/>
  <c r="S97" i="1"/>
  <c r="T96" i="1"/>
  <c r="S96" i="1"/>
  <c r="T95" i="1"/>
  <c r="S95" i="1"/>
  <c r="T94" i="1"/>
  <c r="S94" i="1"/>
  <c r="T93" i="1"/>
  <c r="S93" i="1"/>
  <c r="T92" i="1"/>
  <c r="S92" i="1"/>
  <c r="T91" i="1"/>
  <c r="S91" i="1"/>
  <c r="T99" i="1"/>
  <c r="S99" i="1"/>
  <c r="T90" i="1"/>
  <c r="S90" i="1"/>
  <c r="T89" i="1"/>
  <c r="S89" i="1"/>
  <c r="T88" i="1"/>
  <c r="S88" i="1"/>
  <c r="T87" i="1"/>
  <c r="S87" i="1"/>
  <c r="T86" i="1"/>
  <c r="S86" i="1"/>
  <c r="K19" i="1" l="1"/>
  <c r="K33" i="1" s="1"/>
  <c r="M66" i="1" l="1"/>
  <c r="M107" i="1"/>
  <c r="T105" i="1" l="1"/>
  <c r="S105" i="1"/>
  <c r="T101" i="1"/>
  <c r="S101" i="1"/>
  <c r="T54" i="1"/>
  <c r="S54" i="1"/>
  <c r="T48" i="1"/>
  <c r="R66" i="1" l="1"/>
  <c r="R60" i="1"/>
  <c r="P60" i="1"/>
  <c r="P58" i="1" s="1"/>
  <c r="R19" i="1"/>
  <c r="P19" i="1"/>
  <c r="P66" i="1"/>
  <c r="F66" i="1"/>
  <c r="T62" i="1" l="1"/>
  <c r="K66" i="1"/>
  <c r="T106" i="1"/>
  <c r="S106" i="1"/>
  <c r="T104" i="1"/>
  <c r="S104" i="1"/>
  <c r="T102" i="1"/>
  <c r="S102" i="1"/>
  <c r="T100" i="1"/>
  <c r="T85" i="1"/>
  <c r="S85" i="1"/>
  <c r="T84" i="1"/>
  <c r="S84" i="1"/>
  <c r="T83" i="1"/>
  <c r="S83" i="1"/>
  <c r="T82" i="1"/>
  <c r="S82" i="1"/>
  <c r="T81" i="1"/>
  <c r="S81" i="1"/>
  <c r="T80" i="1"/>
  <c r="S80" i="1"/>
  <c r="T79" i="1"/>
  <c r="S79" i="1"/>
  <c r="T76" i="1"/>
  <c r="S76" i="1"/>
  <c r="T75" i="1"/>
  <c r="S75" i="1"/>
  <c r="S66" i="1" s="1"/>
  <c r="T74" i="1"/>
  <c r="S74" i="1"/>
  <c r="T73" i="1"/>
  <c r="S73" i="1"/>
  <c r="T72" i="1"/>
  <c r="S72" i="1"/>
  <c r="T71" i="1"/>
  <c r="S71" i="1"/>
  <c r="T70" i="1"/>
  <c r="S70" i="1"/>
  <c r="T69" i="1"/>
  <c r="T67" i="1"/>
  <c r="S67" i="1"/>
  <c r="S59" i="1"/>
  <c r="T77" i="1" l="1"/>
  <c r="T66" i="1" s="1"/>
  <c r="S22" i="1"/>
  <c r="T21" i="1"/>
  <c r="W58" i="1" l="1"/>
  <c r="T64" i="1"/>
  <c r="S64" i="1" s="1"/>
  <c r="G60" i="1"/>
  <c r="T65" i="1" l="1"/>
  <c r="S65" i="1" s="1"/>
  <c r="T63" i="1"/>
  <c r="S63" i="1"/>
  <c r="T37" i="1"/>
  <c r="S37" i="1"/>
  <c r="T39" i="1"/>
  <c r="S39" i="1"/>
  <c r="T38" i="1"/>
  <c r="S38" i="1"/>
  <c r="T41" i="1"/>
  <c r="S41" i="1"/>
  <c r="T55" i="1" l="1"/>
  <c r="S55" i="1"/>
  <c r="T53" i="1"/>
  <c r="S53" i="1"/>
  <c r="T52" i="1"/>
  <c r="T49" i="1"/>
  <c r="T46" i="1"/>
  <c r="S46" i="1" s="1"/>
  <c r="S50" i="1" s="1"/>
  <c r="T43" i="1"/>
  <c r="S43" i="1"/>
  <c r="T42" i="1"/>
  <c r="S42" i="1"/>
  <c r="T40" i="1"/>
  <c r="S40" i="1"/>
  <c r="T24" i="1"/>
  <c r="S24" i="1"/>
  <c r="T32" i="1"/>
  <c r="S32" i="1"/>
  <c r="T35" i="1"/>
  <c r="S35" i="1" s="1"/>
  <c r="S44" i="1" s="1"/>
  <c r="T31" i="1"/>
  <c r="S31" i="1"/>
  <c r="T30" i="1"/>
  <c r="S30" i="1"/>
  <c r="T29" i="1"/>
  <c r="S29" i="1"/>
  <c r="T28" i="1"/>
  <c r="S28" i="1"/>
  <c r="T27" i="1"/>
  <c r="S27" i="1"/>
  <c r="T26" i="1"/>
  <c r="S26" i="1"/>
  <c r="T25" i="1"/>
  <c r="S25" i="1"/>
  <c r="T23" i="1"/>
  <c r="S23" i="1"/>
  <c r="T22" i="1"/>
  <c r="T20" i="1" l="1"/>
  <c r="S21" i="1"/>
  <c r="C5" i="2" l="1"/>
  <c r="C7" i="2" s="1"/>
  <c r="B5" i="2" l="1"/>
  <c r="B7" i="2" s="1"/>
  <c r="A5" i="2"/>
  <c r="C1" i="2"/>
  <c r="C3" i="2" s="1"/>
  <c r="B1" i="2"/>
  <c r="B3" i="2" s="1"/>
  <c r="A1" i="2"/>
  <c r="W60" i="1" l="1"/>
  <c r="W66" i="1" l="1"/>
  <c r="M33" i="1"/>
  <c r="M44" i="1" s="1"/>
  <c r="W19" i="1" l="1"/>
  <c r="K60" i="1"/>
</calcChain>
</file>

<file path=xl/sharedStrings.xml><?xml version="1.0" encoding="utf-8"?>
<sst xmlns="http://schemas.openxmlformats.org/spreadsheetml/2006/main" count="790" uniqueCount="213">
  <si>
    <t>No</t>
  </si>
  <si>
    <t>Sasaran</t>
  </si>
  <si>
    <t>Program/ Kegiatan</t>
  </si>
  <si>
    <t>Realisasi Kinerja Pada Triwulan</t>
  </si>
  <si>
    <t xml:space="preserve">I </t>
  </si>
  <si>
    <t xml:space="preserve">II </t>
  </si>
  <si>
    <t xml:space="preserve">III </t>
  </si>
  <si>
    <t xml:space="preserve">IV </t>
  </si>
  <si>
    <t xml:space="preserve">13 = 6 + 12 </t>
  </si>
  <si>
    <t xml:space="preserve">14=13/5 x100% </t>
  </si>
  <si>
    <t xml:space="preserve">K </t>
  </si>
  <si>
    <t xml:space="preserve">Rp </t>
  </si>
  <si>
    <t xml:space="preserve"> </t>
  </si>
  <si>
    <t xml:space="preserve">Rata-rata capaian kinerja (%) </t>
  </si>
  <si>
    <t xml:space="preserve">Predikat kinerja </t>
  </si>
  <si>
    <t xml:space="preserve">Faktor pendorong keberhasilan kinerja: </t>
  </si>
  <si>
    <t xml:space="preserve">Faktor penghambat pencapaian kinerja: </t>
  </si>
  <si>
    <t xml:space="preserve">Tindak lanjut yang diperlukan dalam triwulan berikutnya*): </t>
  </si>
  <si>
    <t xml:space="preserve">Tindak lanjut yang diperlukan dalam Renja Perangkat Daerah kabupaten/kota berikutnya*): </t>
  </si>
  <si>
    <t xml:space="preserve">Formulir </t>
  </si>
  <si>
    <t xml:space="preserve">Evaluasi Terhadap Hasil Renja Perangkat Daerah Lingkup Kabupaten/kota </t>
  </si>
  <si>
    <t xml:space="preserve">Indikator dan target kinerja Perangkat Daerah Kabupaten/Kota yang mengacu pada sasaran RKPD: </t>
  </si>
  <si>
    <t xml:space="preserve">*) Diisi oleh Kepala BAPPEDA </t>
  </si>
  <si>
    <t xml:space="preserve">Disusun </t>
  </si>
  <si>
    <t xml:space="preserve">Dievaluasi </t>
  </si>
  <si>
    <t xml:space="preserve">KEPALA BAPPEDA </t>
  </si>
  <si>
    <t>`</t>
  </si>
  <si>
    <t>Indikator Kinerja Program (outcome)/ Kegiatan (output)</t>
  </si>
  <si>
    <t>Target Renstra Perangkat Daerah pada Tahun 2021 (Akhir Periode Renstra Perangkat Daerah)</t>
  </si>
  <si>
    <t>Realisasi Capaian Kinerja dan Anggaran Renja Perangkat Daerah yang dievaluasi</t>
  </si>
  <si>
    <t>Realisasi Kinerja dan Anggaran Renstra Perangkat Daerah s/d tahun 2018 (Akhir Tahun Pelaksanaan Renja Perangkat Daerah Tahun 2021)</t>
  </si>
  <si>
    <t>Tingkat Capaian Kinerja Dan Realisasi Anggaran Renstra Perangkat Daerah  s/d tahun 2018(%)</t>
  </si>
  <si>
    <t>unit Perangkat Daerah Penanggung Jawab</t>
  </si>
  <si>
    <t xml:space="preserve">TOTAL Rata-rata capaian kinerja (%) </t>
  </si>
  <si>
    <t>Tercukupinya Barang barang Alat Tulis Kantor.</t>
  </si>
  <si>
    <t>Terpeliharanya Mobil Jabatan</t>
  </si>
  <si>
    <t>Terpeliharanya Gedung Kantor</t>
  </si>
  <si>
    <t>Renja Perangkat Daerah  KECAMATAN SALE</t>
  </si>
  <si>
    <t>Camat</t>
  </si>
  <si>
    <t>Camatat</t>
  </si>
  <si>
    <t>KECAMATAN SALE</t>
  </si>
  <si>
    <t>Ir.DWI WAHYUNI HARIYATI,MM</t>
  </si>
  <si>
    <t>NIP. 19660123 199103 2 008</t>
  </si>
  <si>
    <t>%</t>
  </si>
  <si>
    <t>Drs.SUBHAN</t>
  </si>
  <si>
    <t>NIP. 19661124 199203 1005</t>
  </si>
  <si>
    <t>CAMAT  SALE</t>
  </si>
  <si>
    <t>Periode Pelaksanaan: Triwulan I Tahun Anggaran 2020</t>
  </si>
  <si>
    <t>Program Manajemen Administrasi Pelayanan umum,Kepegawaian dan keuangan</t>
  </si>
  <si>
    <t>I</t>
  </si>
  <si>
    <t>I.1</t>
  </si>
  <si>
    <t>Peningkatan Managemen Administrasi Pelayananan Umum (5.2.07.01)</t>
  </si>
  <si>
    <t>Honorarium PNS (PATEN)</t>
  </si>
  <si>
    <t>Honorarium Non PNS (Hari Besar Kenergaraan )</t>
  </si>
  <si>
    <t>Belanja Alat Tulis Kantor</t>
  </si>
  <si>
    <t>Belanja Dekorasi</t>
  </si>
  <si>
    <t>Belanja Telpon</t>
  </si>
  <si>
    <t>Belanja Listrik</t>
  </si>
  <si>
    <t>Belanja Surat Kabar/Majalah</t>
  </si>
  <si>
    <t>Belanja Penggandaan</t>
  </si>
  <si>
    <t>Perjalanan Dinas Dalam Daerah</t>
  </si>
  <si>
    <t>Perjalanan Dinas Luar Daerah</t>
  </si>
  <si>
    <t>Belanja makanan dan Minuman Rapat</t>
  </si>
  <si>
    <t>Peningkatan Sarana dan Prasarana Aparatur  (5.2.07.02)</t>
  </si>
  <si>
    <t>Honorarium Non PNS ( THL )</t>
  </si>
  <si>
    <t>Belanja ATK jasa THL</t>
  </si>
  <si>
    <t>Belanja Peralatan dan Pembersih</t>
  </si>
  <si>
    <t>Belanja Jas Servis</t>
  </si>
  <si>
    <t>Belnaja bahan Pelumas</t>
  </si>
  <si>
    <t>I.2</t>
  </si>
  <si>
    <t>Belanja STNK</t>
  </si>
  <si>
    <t>I.3</t>
  </si>
  <si>
    <t>Peningkatan Sumber Daya manusia (5.2.07.03)</t>
  </si>
  <si>
    <t>Honorarium Operator Sipandu</t>
  </si>
  <si>
    <t>Honorarium Operator Prinjer Print</t>
  </si>
  <si>
    <t>Belanja ATK Sipandu dan Prinjer Print</t>
  </si>
  <si>
    <t>I.4</t>
  </si>
  <si>
    <t>Peningkatan dan Pengembangan Sistim Pelaporan  Keuangan   (5.2.07.04)</t>
  </si>
  <si>
    <t>Honor Panitia Pelaksana Keg (Laporan Akhir Tahun dan Peny. RKA/DPA)</t>
  </si>
  <si>
    <t>Honor Panitia Pelaksana Keg (Penata Usahaan )</t>
  </si>
  <si>
    <t>II</t>
  </si>
  <si>
    <t xml:space="preserve"> Program Perencana dan Evaluasi Kinerja Perangkat Daerah ( 5.2.08.02)</t>
  </si>
  <si>
    <t>Honor Panitia  Panitia Pelaksana  kegiatan (Peny Renstra, Renja )</t>
  </si>
  <si>
    <t>Honor Panitia  Panitia Pelaksana  kegiatan (Penys.  LKJip  )</t>
  </si>
  <si>
    <t>III</t>
  </si>
  <si>
    <t xml:space="preserve"> Honor Operasional Pengelolaan Wibe Sibe </t>
  </si>
  <si>
    <t>IV</t>
  </si>
  <si>
    <t>IV,1</t>
  </si>
  <si>
    <t>Fasilitasi Penyelenggaraan Pemerintahan Desa/Keluarahan( 5.2.08.01)</t>
  </si>
  <si>
    <t>Honor Non PNS /Peserta Pembinaan Perangkat Desa dan pengelolaan Aset</t>
  </si>
  <si>
    <t>Belanja ATK Pembinaan Perangkat Desa/kel</t>
  </si>
  <si>
    <t>IV,2</t>
  </si>
  <si>
    <t>Fasilitasi Pemberdayaan masyarakat Desa ( 5.2.08.02)</t>
  </si>
  <si>
    <t>Honorarium PNS ( Pembinaan dan Pengawasan /Pelaksanaan Musrenbangcam )</t>
  </si>
  <si>
    <t>Honor Harian  (Musrenbangcan,
Pengelolaan keuangan )</t>
  </si>
  <si>
    <t xml:space="preserve">Belanja ATK Musrenbang /Pengelolaan keuangan </t>
  </si>
  <si>
    <t>Belanja Dekorasi Musrenbang</t>
  </si>
  <si>
    <t>Belanja Penggandaan Musrenbang</t>
  </si>
  <si>
    <t>Belanja Jasa kebersihan Musrenbang</t>
  </si>
  <si>
    <t>Belanja Mamin  Musrenbang dan Pengelolaan APBDes</t>
  </si>
  <si>
    <t>IV,3</t>
  </si>
  <si>
    <t>Fasilitasi Peningkatan Kesejahteraan Masyarakat  
( 5.2.08.03)</t>
  </si>
  <si>
    <t>Honor Harian  MTQ</t>
  </si>
  <si>
    <t>Belanja ATK ( PKK dan  MTQ )</t>
  </si>
  <si>
    <t>Belanja Dekorasi PKK</t>
  </si>
  <si>
    <t>Belanja Cetak Foto PKK</t>
  </si>
  <si>
    <t>Belanja Penggandaan PKK 
dan MTQ</t>
  </si>
  <si>
    <t>Belanja Mamin PKK dan MTQ</t>
  </si>
  <si>
    <t>IV,4</t>
  </si>
  <si>
    <t>Fasilitasi Keamanan dan Ketertiban Masyarakat
( 5.2.08.04)</t>
  </si>
  <si>
    <t>Honor Panitia Pelaksana kegiatan FORKONPINKA</t>
  </si>
  <si>
    <t>Belanja Mamin Pembinaan Hansip/Linmas.</t>
  </si>
  <si>
    <t>Jumlah Pelayanan</t>
  </si>
  <si>
    <t>Jumlah Fasilitas Pelaksanaan Hari Besar Kenegaraan</t>
  </si>
  <si>
    <t>Jumlah Alat Tulis Kantor yang Tersedia</t>
  </si>
  <si>
    <t>Belanja Perangko,Materai dan Benda Pos lainya</t>
  </si>
  <si>
    <t xml:space="preserve">Jumlah Surat yang terdistribusi </t>
  </si>
  <si>
    <t>Jumlah Fasilitas Pelayanan Dalam Mendukung Kinerja</t>
  </si>
  <si>
    <t xml:space="preserve">Jumlah Surat Kabar dan Peraturan Perundang-Undangan yang disediakan </t>
  </si>
  <si>
    <t>Jumlah Barang Cetak dan Penggandaan yang disediakan</t>
  </si>
  <si>
    <t>Jumlah Mamin Rapat Internal dan Mamin Harian</t>
  </si>
  <si>
    <t>Jumlah Perjalanan Dinas Dalam Daerah</t>
  </si>
  <si>
    <t>Jumlah Rapar Konsultasi, Koordinasi ke Kab/Kota lain dari Pemerintah Pusat yang Dilaksanakan</t>
  </si>
  <si>
    <t>Tercukupinyabarang-barang alat tulis kantor</t>
  </si>
  <si>
    <t>Terbayarnya Honorarium Tenaga Kebersihan</t>
  </si>
  <si>
    <t>Jumlah Laporan Pengelolaan Prinjer print</t>
  </si>
  <si>
    <t>Terpenuhinya Alat Tulis Kantor Untuk operasional Prinjer Print dan Sipandu</t>
  </si>
  <si>
    <t>Jumlah Dokumen Manajemen Kepegawaian yang Dikelola dengan baik</t>
  </si>
  <si>
    <t>Jumlah Dokumen Pelaporan Keungan Dengan Kualitas Baik</t>
  </si>
  <si>
    <t>Jumlah Dokumen Laporan Keungan yang disusun</t>
  </si>
  <si>
    <t>Belanja ATK (LPPD,RKA/DPA dan Js Adm Keuangan )</t>
  </si>
  <si>
    <t>Jumlah Laporan Penatausahaan Keuangan yang Disusun</t>
  </si>
  <si>
    <t>Jumlah Dokumen Penatausahaan yang Di susun</t>
  </si>
  <si>
    <t>Jumlah Dokumen Perencanaan Perangkat Daerah yang DI susun dan Jumlah Dokumen Laporan Kinerja yang Disusun</t>
  </si>
  <si>
    <t>Jumlah Dokumen yang disusun</t>
  </si>
  <si>
    <t>Jumlah Informasi Yang Disampaikan Ke Publik</t>
  </si>
  <si>
    <t>Jumlah Akun yang Dikelola</t>
  </si>
  <si>
    <t>Tingkat Kinerja Seksi Pemerintah Desa/ Kelurahan Tingkat Kinerja Seksi Pemerdayaan Masyarakat Desa Tingkat Kinerja Seksi Kesejahteraan Rakyat     Tingkat Kinerja Seksi Ketentraman dan Ketertiban</t>
  </si>
  <si>
    <t>Presentase Pemerintahan Desa/ Kelurahan yang Tertib Administrasi   Presentase Pemerintahan Desa/ Kelurahan yang Lunas Bayar PBB</t>
  </si>
  <si>
    <t>Jumlah Desa yang Akuntabel, Jumlah Desa dengan BPD Aktif dan Jumlah Desa yang Tertib Administrasi</t>
  </si>
  <si>
    <t xml:space="preserve">Terpenuhinya Alata Tulis Untuk semua Kegiatan </t>
  </si>
  <si>
    <t>Presentase Pelaksanaan Pembangunan Secara SwakelolaPresentase Penetapan APBDesa Tepat Waktu</t>
  </si>
  <si>
    <t>Jumlah Desa yang Dibina</t>
  </si>
  <si>
    <t>Jumlah Usulan Desa yang sesuai Kewenagan</t>
  </si>
  <si>
    <t>Jumlah Desa yang Tertib Adminstrasi Keuangan Desa</t>
  </si>
  <si>
    <t>Terbayarnya Honor Kebersihan Musrenbang</t>
  </si>
  <si>
    <t>Tercukupinya barang-barang Cetak dan Jasa Penggandaan untuk kegiatan Muserbang</t>
  </si>
  <si>
    <t>Jumlah Mamin Rapat Musrenbang</t>
  </si>
  <si>
    <t>Presentase Lembaga Kesejahteraan Masyarakat Desa/ Kelurahan yang Aktif</t>
  </si>
  <si>
    <t>Jumlah Peserta MTQ</t>
  </si>
  <si>
    <t>Tercukupinya Barang-barang Alat Tulis untuk Kegiatan MTQ</t>
  </si>
  <si>
    <t>Tercukupinya barang-barang Cetak dan Jasa Penggandaan untuk kegiatan MTQ dan PKK</t>
  </si>
  <si>
    <t xml:space="preserve">Belanja Perjalanan Dinas 
dalam daerah PKK </t>
  </si>
  <si>
    <t>Presentase Penyelesaian Permasalahan K-3 (Ketertiban, Ketentraman dan Keindahan)</t>
  </si>
  <si>
    <t>Jumlah Laporan Hasil Fasilitasi FORKONPINKA</t>
  </si>
  <si>
    <t>Jumlah Peserta Hansip/ Linmas</t>
  </si>
  <si>
    <t>Tercukupinya Barang-barang Alat Tulis untuk Kegiatan Pembinaan Hansip/ Linmas</t>
  </si>
  <si>
    <t>Jumlah Mamin Rapat PKK dan kegiatan MTQ</t>
  </si>
  <si>
    <t>Jumlah Mamin rapat Pembinaan Hansip/ Linmas</t>
  </si>
  <si>
    <t>Presentase Ketercaaian Pelayanan Umum             Presentase Ketercukupan sarana dan Parsarana Aparatur     Presentase Ketercapaian Pelayanan Kepegawaian     Presentase Pemenuhan Pelayanan Keuangan</t>
  </si>
  <si>
    <t>Presentasepemenuhan pelayanan Administrasi Keuangan</t>
  </si>
  <si>
    <t>Jumlah Dokumen Pengelolaan BMD yang Dikelola Dengan Baik</t>
  </si>
  <si>
    <t>Belanja Penggantian Suku Cadang</t>
  </si>
  <si>
    <t xml:space="preserve">Tercukupinya Dekorasi untuk kegiatan </t>
  </si>
  <si>
    <t>Terpeliharanya Kendaraan Operasional/Mobil Dinas</t>
  </si>
  <si>
    <t>Terbayarnya STNK Kendaraan Operasional</t>
  </si>
  <si>
    <t>Terbayarnya Honor Non PNS</t>
  </si>
  <si>
    <t>Terbayarnya Honor Operator Sipandu</t>
  </si>
  <si>
    <t>Terpenuhinya Dekorasi untuk kegiatan Musrenbang</t>
  </si>
  <si>
    <t>Terpenuhinya Dekorasi untuk Kegiatan PKK</t>
  </si>
  <si>
    <t>Tercukupinya Belanja Cetak Foto PKK</t>
  </si>
  <si>
    <t>Terpenuhinya Belanja Batik</t>
  </si>
  <si>
    <t>Terpenuhinya Dekorasi untuk Kegiatan Hansip/ Linmas</t>
  </si>
  <si>
    <t>Target Kinerja dan Anggaran  Renja Perangkat Daerah Tahun berjalan (Tahun 2020) yang dievaluasi</t>
  </si>
  <si>
    <t>Realisasi Capaian Kinerja Renstra Perangkat Daerah sampai dengan Renja Perangkat Daerah Tahun Lalu (2019)</t>
  </si>
  <si>
    <t>Honor Penyusunan Laporan Triw</t>
  </si>
  <si>
    <t>Mamin Pembinaan Perangkat Desa</t>
  </si>
  <si>
    <t xml:space="preserve">Uang saku peserta/Tutor /Tenaga Kebersihan Validasi desa Miskin </t>
  </si>
  <si>
    <t>Belanja Tenaga Kebersihan PKH</t>
  </si>
  <si>
    <t>Uang Saku peserta Fasilitasi OR</t>
  </si>
  <si>
    <t>Uang Saku peserta /Tutor GAKY</t>
  </si>
  <si>
    <t>Belanja Makanan dan Minuman Pokjanal Psoyandu</t>
  </si>
  <si>
    <t>Belanja Barang diserahkan Pihak ke III ( Batik Posnyandu Desa )</t>
  </si>
  <si>
    <t>Tenaga Kebersihan Posyandu</t>
  </si>
  <si>
    <t>Belanja Dekorasi Posnyandu</t>
  </si>
  <si>
    <t>Belanja Makanan dan Minuman PAUD</t>
  </si>
  <si>
    <t>Belanja Barang diserahkan Pihak ke III ( Batik PAUD )</t>
  </si>
  <si>
    <t>Belanja Penggandaan PAUD</t>
  </si>
  <si>
    <t>Uang Saku peserta PAUD</t>
  </si>
  <si>
    <t>Uang Tutor PAUD</t>
  </si>
  <si>
    <t>Belanja Tenaga Kebersihan PAUD</t>
  </si>
  <si>
    <t>Honor Harian peserta Pembinaan/tenga kebersihan/uang tutor hansip/Linmas</t>
  </si>
  <si>
    <t>Honor Harian peserta Pembinaan/tenga kebersihan/uang tutor penggulangan bencana</t>
  </si>
  <si>
    <t>Belanja ATK Pembinaan Hansip/Linmas dan penggulangan bencana</t>
  </si>
  <si>
    <t>Belanja Dekorasi Hansip/Linmas dan penanggulangan bencana</t>
  </si>
  <si>
    <t>Jumlah Perjalanan Dinas kegiatan
 PKK</t>
  </si>
  <si>
    <t>Terbayarnya Operasional Validasi Desa Miskin.</t>
  </si>
  <si>
    <t>Uang saku peserta/Tutor /Tenaga Kebersihan FKPA</t>
  </si>
  <si>
    <t>Terbayarnya Tenaga kebersihan PKH</t>
  </si>
  <si>
    <t>Terbayarnya  Operasional  FKPA</t>
  </si>
  <si>
    <t>Terbayarnya  Uang Saku Fas OR</t>
  </si>
  <si>
    <t>Terbayarnya  Uang Saku peserta dan Tutor GAKY</t>
  </si>
  <si>
    <t>Terpenuhinya Mamin Rapat</t>
  </si>
  <si>
    <t>Terbayarnya Tenaga kebersihan Posyandu</t>
  </si>
  <si>
    <t>Terpenuhinya Belanja Dekorasi</t>
  </si>
  <si>
    <t>Terpenuhinya Belanja Penggandaan</t>
  </si>
  <si>
    <t>Terbayaranya Uang saku PAUD</t>
  </si>
  <si>
    <t>Terbayaranya Uang Tutor PAUD</t>
  </si>
  <si>
    <t>Terbayarnya Tenaga kebersihan PAUD</t>
  </si>
  <si>
    <t>Program Pengelolaan Keterbukaan Informasi Publik ( 5.2.08.03)</t>
  </si>
  <si>
    <t>Program Peningkatan Kinerja Pemerintahan,Pembanguna,Pembinaan Kemasyarakatan dan Ketentraman masyarakat  ( 5.2.08.01)</t>
  </si>
  <si>
    <t>SALE, tanggal  08  April 2020</t>
  </si>
  <si>
    <t>......................., tanggal      April 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</si>
</sst>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Rp-421]#,##0.00"/>
    <numFmt numFmtId="165" formatCode="_([$Rp-421]* #,##0.00_);_([$Rp-421]* \(#,##0.00\);_([$Rp-421]* &quot;-&quot;??_);_(@_)"/>
  </numFmts>
  <fonts count="20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indexed="8"/>
      <name val="Arial"/>
      <family val="2"/>
    </font>
    <font>
      <sz val="10"/>
      <color indexed="8"/>
      <name val="Tahoma"/>
      <family val="2"/>
    </font>
    <font>
      <b/>
      <sz val="10"/>
      <color rgb="FFFF0000"/>
      <name val="Times New Roman"/>
      <family val="1"/>
    </font>
    <font>
      <sz val="10"/>
      <name val="Times New Roman"/>
      <family val="1"/>
    </font>
    <font>
      <u/>
      <sz val="10"/>
      <color rgb="FF000000"/>
      <name val="Times New Roman"/>
      <family val="1"/>
    </font>
    <font>
      <sz val="10"/>
      <color rgb="FFFF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mediumGray"/>
    </fill>
  </fills>
  <borders count="2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1" fillId="0" borderId="0"/>
    <xf numFmtId="0" fontId="7" fillId="0" borderId="0">
      <alignment vertical="top"/>
    </xf>
  </cellStyleXfs>
  <cellXfs count="185">
    <xf numFmtId="0" fontId="0" fillId="0" borderId="0" xfId="0"/>
    <xf numFmtId="0" fontId="2" fillId="0" borderId="0" xfId="0" applyFont="1"/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2" fillId="0" borderId="0" xfId="0" applyNumberFormat="1" applyFont="1"/>
    <xf numFmtId="0" fontId="6" fillId="0" borderId="20" xfId="0" applyFont="1" applyBorder="1"/>
    <xf numFmtId="0" fontId="6" fillId="0" borderId="0" xfId="0" applyFont="1"/>
    <xf numFmtId="9" fontId="3" fillId="0" borderId="7" xfId="0" applyNumberFormat="1" applyFont="1" applyBorder="1" applyAlignment="1">
      <alignment horizontal="left" vertical="center" wrapText="1"/>
    </xf>
    <xf numFmtId="10" fontId="1" fillId="0" borderId="0" xfId="2" applyNumberFormat="1" applyFont="1" applyFill="1" applyBorder="1" applyAlignment="1">
      <alignment horizontal="right" vertical="top" wrapText="1"/>
    </xf>
    <xf numFmtId="3" fontId="1" fillId="0" borderId="0" xfId="2" applyNumberFormat="1" applyFont="1" applyFill="1" applyBorder="1" applyAlignment="1">
      <alignment horizontal="right" vertical="top" wrapText="1"/>
    </xf>
    <xf numFmtId="10" fontId="8" fillId="0" borderId="15" xfId="3" applyNumberFormat="1" applyFont="1" applyFill="1" applyBorder="1" applyAlignment="1">
      <alignment horizontal="right" vertical="top" wrapText="1"/>
    </xf>
    <xf numFmtId="10" fontId="8" fillId="0" borderId="15" xfId="3" applyNumberFormat="1" applyFont="1" applyBorder="1" applyAlignment="1">
      <alignment horizontal="right" vertical="top"/>
    </xf>
    <xf numFmtId="3" fontId="0" fillId="0" borderId="0" xfId="0" applyNumberFormat="1"/>
    <xf numFmtId="165" fontId="3" fillId="0" borderId="7" xfId="0" applyNumberFormat="1" applyFont="1" applyBorder="1" applyAlignment="1">
      <alignment horizontal="left" vertical="center" wrapText="1"/>
    </xf>
    <xf numFmtId="10" fontId="0" fillId="0" borderId="0" xfId="0" applyNumberFormat="1"/>
    <xf numFmtId="9" fontId="3" fillId="0" borderId="7" xfId="1" applyFont="1" applyBorder="1" applyAlignment="1">
      <alignment horizontal="left" vertical="center" wrapText="1"/>
    </xf>
    <xf numFmtId="9" fontId="1" fillId="0" borderId="7" xfId="1" applyFont="1" applyBorder="1" applyAlignment="1">
      <alignment horizontal="center" vertical="center" wrapText="1"/>
    </xf>
    <xf numFmtId="9" fontId="2" fillId="0" borderId="0" xfId="1" applyFont="1"/>
    <xf numFmtId="9" fontId="1" fillId="0" borderId="7" xfId="1" applyNumberFormat="1" applyFont="1" applyBorder="1" applyAlignment="1">
      <alignment horizontal="center" vertical="center" wrapText="1"/>
    </xf>
    <xf numFmtId="9" fontId="2" fillId="0" borderId="0" xfId="1" applyNumberFormat="1" applyFont="1"/>
    <xf numFmtId="165" fontId="1" fillId="0" borderId="7" xfId="0" applyNumberFormat="1" applyFont="1" applyBorder="1" applyAlignment="1">
      <alignment horizontal="center" vertical="center" wrapText="1"/>
    </xf>
    <xf numFmtId="165" fontId="2" fillId="0" borderId="0" xfId="0" applyNumberFormat="1" applyFont="1"/>
    <xf numFmtId="9" fontId="3" fillId="0" borderId="7" xfId="1" applyFont="1" applyBorder="1" applyAlignment="1">
      <alignment horizontal="center" vertical="center" wrapText="1"/>
    </xf>
    <xf numFmtId="9" fontId="1" fillId="0" borderId="0" xfId="1" applyFont="1" applyAlignment="1">
      <alignment horizontal="right" vertical="center" wrapText="1"/>
    </xf>
    <xf numFmtId="9" fontId="1" fillId="0" borderId="0" xfId="1" applyFont="1" applyAlignment="1">
      <alignment horizontal="left" vertical="center" wrapText="1" indent="1"/>
    </xf>
    <xf numFmtId="9" fontId="1" fillId="0" borderId="0" xfId="1" applyFont="1" applyAlignment="1">
      <alignment horizontal="left" vertical="center" wrapText="1" indent="12"/>
    </xf>
    <xf numFmtId="9" fontId="1" fillId="0" borderId="0" xfId="1" applyFont="1" applyAlignment="1">
      <alignment vertical="center" wrapText="1"/>
    </xf>
    <xf numFmtId="165" fontId="1" fillId="0" borderId="7" xfId="1" applyNumberFormat="1" applyFont="1" applyBorder="1" applyAlignment="1">
      <alignment horizontal="center" vertical="center" wrapText="1"/>
    </xf>
    <xf numFmtId="9" fontId="9" fillId="0" borderId="7" xfId="1" applyFont="1" applyBorder="1" applyAlignment="1">
      <alignment horizontal="center" vertical="center" wrapText="1"/>
    </xf>
    <xf numFmtId="165" fontId="1" fillId="2" borderId="7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9" fontId="1" fillId="2" borderId="7" xfId="1" applyFont="1" applyFill="1" applyBorder="1" applyAlignment="1">
      <alignment horizontal="center" vertical="center" wrapText="1"/>
    </xf>
    <xf numFmtId="9" fontId="9" fillId="0" borderId="16" xfId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left" vertical="center" wrapText="1"/>
    </xf>
    <xf numFmtId="9" fontId="10" fillId="0" borderId="7" xfId="1" applyFont="1" applyBorder="1" applyAlignment="1">
      <alignment horizontal="center" vertical="center" wrapText="1"/>
    </xf>
    <xf numFmtId="165" fontId="3" fillId="2" borderId="7" xfId="0" applyNumberFormat="1" applyFont="1" applyFill="1" applyBorder="1" applyAlignment="1">
      <alignment horizontal="center" vertical="center" wrapText="1"/>
    </xf>
    <xf numFmtId="9" fontId="3" fillId="2" borderId="7" xfId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165" fontId="1" fillId="0" borderId="7" xfId="0" applyNumberFormat="1" applyFont="1" applyBorder="1" applyAlignment="1">
      <alignment horizontal="right" vertical="center" wrapText="1"/>
    </xf>
    <xf numFmtId="165" fontId="3" fillId="0" borderId="7" xfId="0" applyNumberFormat="1" applyFont="1" applyBorder="1" applyAlignment="1">
      <alignment horizontal="right" vertical="center" wrapText="1"/>
    </xf>
    <xf numFmtId="9" fontId="9" fillId="0" borderId="19" xfId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164" fontId="6" fillId="0" borderId="20" xfId="0" applyNumberFormat="1" applyFont="1" applyBorder="1"/>
    <xf numFmtId="0" fontId="1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6" fillId="0" borderId="21" xfId="0" applyFont="1" applyBorder="1"/>
    <xf numFmtId="164" fontId="6" fillId="0" borderId="21" xfId="0" applyNumberFormat="1" applyFont="1" applyBorder="1"/>
    <xf numFmtId="9" fontId="1" fillId="0" borderId="6" xfId="1" applyNumberFormat="1" applyFont="1" applyBorder="1" applyAlignment="1">
      <alignment horizontal="center" vertical="center" wrapText="1"/>
    </xf>
    <xf numFmtId="9" fontId="3" fillId="0" borderId="7" xfId="1" applyNumberFormat="1" applyFont="1" applyBorder="1" applyAlignment="1">
      <alignment horizontal="center" vertical="center" wrapText="1"/>
    </xf>
    <xf numFmtId="9" fontId="12" fillId="0" borderId="7" xfId="1" applyFont="1" applyBorder="1" applyAlignment="1">
      <alignment horizontal="center" vertical="center" wrapText="1"/>
    </xf>
    <xf numFmtId="164" fontId="6" fillId="0" borderId="22" xfId="0" applyNumberFormat="1" applyFont="1" applyBorder="1"/>
    <xf numFmtId="0" fontId="13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top" wrapText="1"/>
    </xf>
    <xf numFmtId="0" fontId="16" fillId="0" borderId="0" xfId="0" applyFont="1"/>
    <xf numFmtId="0" fontId="14" fillId="0" borderId="20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0" fontId="15" fillId="0" borderId="21" xfId="0" applyFont="1" applyBorder="1" applyAlignment="1">
      <alignment vertical="center" wrapText="1"/>
    </xf>
    <xf numFmtId="0" fontId="15" fillId="0" borderId="21" xfId="0" applyFont="1" applyBorder="1" applyAlignment="1">
      <alignment wrapText="1"/>
    </xf>
    <xf numFmtId="9" fontId="1" fillId="0" borderId="23" xfId="1" applyNumberFormat="1" applyFont="1" applyBorder="1" applyAlignment="1">
      <alignment horizontal="center" vertical="center" wrapText="1"/>
    </xf>
    <xf numFmtId="164" fontId="6" fillId="0" borderId="24" xfId="0" applyNumberFormat="1" applyFont="1" applyBorder="1"/>
    <xf numFmtId="0" fontId="3" fillId="0" borderId="3" xfId="0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5" fontId="14" fillId="0" borderId="7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5" fillId="0" borderId="20" xfId="0" applyFont="1" applyBorder="1" applyAlignment="1">
      <alignment vertical="center" wrapText="1"/>
    </xf>
    <xf numFmtId="0" fontId="13" fillId="0" borderId="7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left" vertical="center" wrapText="1"/>
    </xf>
    <xf numFmtId="0" fontId="17" fillId="0" borderId="21" xfId="0" applyFont="1" applyBorder="1" applyAlignment="1">
      <alignment vertical="center"/>
    </xf>
    <xf numFmtId="0" fontId="17" fillId="0" borderId="21" xfId="0" applyFont="1" applyBorder="1" applyAlignment="1">
      <alignment vertical="center" wrapText="1"/>
    </xf>
    <xf numFmtId="0" fontId="10" fillId="0" borderId="21" xfId="0" applyFont="1" applyBorder="1"/>
    <xf numFmtId="164" fontId="10" fillId="0" borderId="21" xfId="0" applyNumberFormat="1" applyFont="1" applyBorder="1"/>
    <xf numFmtId="9" fontId="10" fillId="0" borderId="6" xfId="1" applyNumberFormat="1" applyFont="1" applyBorder="1" applyAlignment="1">
      <alignment horizontal="center" vertical="center" wrapText="1"/>
    </xf>
    <xf numFmtId="165" fontId="10" fillId="0" borderId="7" xfId="0" applyNumberFormat="1" applyFont="1" applyBorder="1" applyAlignment="1">
      <alignment horizontal="right" vertical="center" wrapText="1"/>
    </xf>
    <xf numFmtId="165" fontId="10" fillId="0" borderId="7" xfId="0" applyNumberFormat="1" applyFont="1" applyBorder="1" applyAlignment="1">
      <alignment horizontal="center" vertical="center" wrapText="1"/>
    </xf>
    <xf numFmtId="165" fontId="10" fillId="0" borderId="7" xfId="1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0" applyFont="1"/>
    <xf numFmtId="0" fontId="10" fillId="0" borderId="20" xfId="0" applyFont="1" applyBorder="1" applyAlignment="1">
      <alignment horizontal="left" vertical="center" wrapText="1"/>
    </xf>
    <xf numFmtId="0" fontId="17" fillId="0" borderId="20" xfId="0" applyFont="1" applyBorder="1" applyAlignment="1">
      <alignment wrapText="1"/>
    </xf>
    <xf numFmtId="0" fontId="10" fillId="0" borderId="20" xfId="0" applyFont="1" applyBorder="1"/>
    <xf numFmtId="164" fontId="10" fillId="0" borderId="20" xfId="0" applyNumberFormat="1" applyFont="1" applyBorder="1"/>
    <xf numFmtId="9" fontId="10" fillId="0" borderId="7" xfId="1" applyNumberFormat="1" applyFont="1" applyBorder="1" applyAlignment="1">
      <alignment horizontal="center" vertical="center" wrapText="1"/>
    </xf>
    <xf numFmtId="0" fontId="17" fillId="0" borderId="20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/>
    </xf>
    <xf numFmtId="9" fontId="18" fillId="0" borderId="7" xfId="0" applyNumberFormat="1" applyFont="1" applyBorder="1" applyAlignment="1">
      <alignment horizontal="left" vertical="center" wrapText="1"/>
    </xf>
    <xf numFmtId="165" fontId="18" fillId="0" borderId="7" xfId="0" applyNumberFormat="1" applyFont="1" applyBorder="1" applyAlignment="1">
      <alignment horizontal="right" vertical="center" wrapText="1"/>
    </xf>
    <xf numFmtId="9" fontId="18" fillId="0" borderId="7" xfId="1" applyFont="1" applyBorder="1" applyAlignment="1">
      <alignment horizontal="left" vertical="center" wrapText="1"/>
    </xf>
    <xf numFmtId="165" fontId="10" fillId="0" borderId="7" xfId="0" applyNumberFormat="1" applyFont="1" applyBorder="1" applyAlignment="1">
      <alignment horizontal="left" vertical="center" wrapText="1"/>
    </xf>
    <xf numFmtId="165" fontId="18" fillId="0" borderId="7" xfId="0" applyNumberFormat="1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164" fontId="10" fillId="0" borderId="7" xfId="0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top" wrapText="1"/>
    </xf>
    <xf numFmtId="0" fontId="19" fillId="0" borderId="0" xfId="0" applyFont="1"/>
    <xf numFmtId="0" fontId="17" fillId="0" borderId="7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9" fontId="1" fillId="0" borderId="7" xfId="0" applyNumberFormat="1" applyFont="1" applyBorder="1" applyAlignment="1">
      <alignment horizontal="left" vertical="center" wrapText="1"/>
    </xf>
    <xf numFmtId="9" fontId="1" fillId="0" borderId="7" xfId="1" applyFont="1" applyBorder="1" applyAlignment="1">
      <alignment horizontal="left" vertical="center" wrapText="1"/>
    </xf>
    <xf numFmtId="9" fontId="10" fillId="0" borderId="7" xfId="0" applyNumberFormat="1" applyFont="1" applyBorder="1" applyAlignment="1">
      <alignment horizontal="left" vertical="center" wrapText="1"/>
    </xf>
    <xf numFmtId="9" fontId="10" fillId="0" borderId="7" xfId="1" applyFont="1" applyBorder="1" applyAlignment="1">
      <alignment horizontal="left" vertical="center" wrapText="1"/>
    </xf>
    <xf numFmtId="4" fontId="9" fillId="0" borderId="19" xfId="1" applyNumberFormat="1" applyFont="1" applyBorder="1" applyAlignment="1">
      <alignment horizontal="center" vertical="center" wrapText="1"/>
    </xf>
    <xf numFmtId="9" fontId="1" fillId="0" borderId="0" xfId="1" applyFont="1" applyAlignment="1">
      <alignment horizontal="center" vertical="center" wrapText="1"/>
    </xf>
    <xf numFmtId="0" fontId="17" fillId="0" borderId="21" xfId="0" applyFont="1" applyBorder="1" applyAlignment="1">
      <alignment wrapText="1"/>
    </xf>
    <xf numFmtId="0" fontId="10" fillId="0" borderId="27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9" fontId="3" fillId="0" borderId="3" xfId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9" fontId="3" fillId="0" borderId="1" xfId="1" applyNumberFormat="1" applyFont="1" applyBorder="1" applyAlignment="1">
      <alignment horizontal="center" vertical="center" wrapText="1"/>
    </xf>
    <xf numFmtId="9" fontId="3" fillId="0" borderId="3" xfId="1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2" xfId="0" applyFont="1" applyBorder="1" applyAlignment="1">
      <alignment horizontal="center" vertical="center" textRotation="255" wrapText="1"/>
    </xf>
    <xf numFmtId="0" fontId="3" fillId="0" borderId="3" xfId="0" applyFont="1" applyBorder="1" applyAlignment="1">
      <alignment horizontal="center" vertical="center" textRotation="255" wrapText="1"/>
    </xf>
    <xf numFmtId="0" fontId="3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9" fontId="11" fillId="0" borderId="0" xfId="1" applyFont="1" applyAlignment="1">
      <alignment horizontal="center" vertical="center" wrapText="1"/>
    </xf>
    <xf numFmtId="9" fontId="1" fillId="0" borderId="0" xfId="1" applyFont="1" applyAlignment="1">
      <alignment horizontal="center" vertical="center" wrapText="1"/>
    </xf>
    <xf numFmtId="9" fontId="2" fillId="0" borderId="0" xfId="1" applyFont="1" applyAlignment="1">
      <alignment horizontal="center"/>
    </xf>
    <xf numFmtId="9" fontId="1" fillId="0" borderId="0" xfId="1" applyFont="1" applyAlignment="1">
      <alignment horizontal="left" vertical="center" wrapText="1"/>
    </xf>
    <xf numFmtId="9" fontId="11" fillId="0" borderId="0" xfId="1" applyFont="1" applyAlignment="1">
      <alignment horizontal="left" vertical="center" wrapText="1"/>
    </xf>
    <xf numFmtId="9" fontId="2" fillId="0" borderId="0" xfId="1" applyFont="1" applyAlignment="1">
      <alignment horizontal="left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1" fillId="0" borderId="20" xfId="0" applyFont="1" applyBorder="1" applyAlignment="1">
      <alignment horizontal="right" vertical="center" wrapText="1"/>
    </xf>
    <xf numFmtId="0" fontId="17" fillId="0" borderId="20" xfId="0" applyFont="1" applyBorder="1" applyAlignment="1">
      <alignment vertical="top" wrapText="1"/>
    </xf>
    <xf numFmtId="165" fontId="3" fillId="0" borderId="7" xfId="0" applyNumberFormat="1" applyFont="1" applyBorder="1" applyAlignment="1">
      <alignment horizontal="center" vertical="center" wrapText="1"/>
    </xf>
    <xf numFmtId="165" fontId="3" fillId="0" borderId="7" xfId="1" applyNumberFormat="1" applyFont="1" applyBorder="1" applyAlignment="1">
      <alignment horizontal="center" vertical="center" wrapText="1"/>
    </xf>
    <xf numFmtId="9" fontId="10" fillId="0" borderId="7" xfId="1" applyFont="1" applyFill="1" applyBorder="1" applyAlignment="1">
      <alignment horizontal="center" vertical="center" wrapText="1"/>
    </xf>
    <xf numFmtId="9" fontId="1" fillId="0" borderId="0" xfId="1" applyFont="1" applyAlignment="1">
      <alignment horizontal="left" vertical="center"/>
    </xf>
    <xf numFmtId="165" fontId="1" fillId="2" borderId="7" xfId="1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2"/>
    <cellStyle name="Normal 4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INI%20NEW/EVALUASI%20RKPD%20SMSTR%20II%20TH%202016/EVALUASI%20RKPD%20Smtr%20II%202016/TRIWULAN%204/BAPPE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BAPPEDA OK"/>
    </sheetNames>
    <sheetDataSet>
      <sheetData sheetId="0" refreshError="1">
        <row r="59">
          <cell r="C59" t="str">
            <v>Program Pengembangan Data/Informasi</v>
          </cell>
          <cell r="X59">
            <v>547321620</v>
          </cell>
        </row>
        <row r="65">
          <cell r="Y65">
            <v>1</v>
          </cell>
          <cell r="Z65">
            <v>0.99853100919799498</v>
          </cell>
        </row>
        <row r="87">
          <cell r="X87">
            <v>2468477068</v>
          </cell>
        </row>
        <row r="107">
          <cell r="Y107">
            <v>1</v>
          </cell>
          <cell r="Z107">
            <v>0.98628975340305514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4"/>
  <sheetViews>
    <sheetView tabSelected="1" view="pageBreakPreview" topLeftCell="A103" zoomScale="60" zoomScaleNormal="80" workbookViewId="0">
      <selection activeCell="G21" sqref="G21"/>
    </sheetView>
  </sheetViews>
  <sheetFormatPr defaultRowHeight="15.75" x14ac:dyDescent="0.25"/>
  <cols>
    <col min="1" max="1" width="7" style="1" customWidth="1"/>
    <col min="2" max="2" width="6" style="1" customWidth="1"/>
    <col min="3" max="4" width="32.28515625" style="60" customWidth="1"/>
    <col min="5" max="5" width="7.28515625" style="1" customWidth="1"/>
    <col min="6" max="6" width="14" style="9" customWidth="1"/>
    <col min="7" max="7" width="7.28515625" style="24" customWidth="1"/>
    <col min="8" max="8" width="25.5703125" style="1" customWidth="1"/>
    <col min="9" max="9" width="8.28515625" style="22" customWidth="1"/>
    <col min="10" max="10" width="25.140625" style="9" customWidth="1"/>
    <col min="11" max="11" width="7.42578125" style="22" bestFit="1" customWidth="1"/>
    <col min="12" max="12" width="23.5703125" style="26" customWidth="1"/>
    <col min="13" max="13" width="7" style="22" customWidth="1"/>
    <col min="14" max="14" width="17.7109375" style="26" customWidth="1"/>
    <col min="15" max="15" width="6.85546875" style="22" customWidth="1"/>
    <col min="16" max="16" width="18.85546875" style="26" customWidth="1"/>
    <col min="17" max="17" width="4.28515625" style="22" customWidth="1"/>
    <col min="18" max="18" width="9.140625" style="26" customWidth="1"/>
    <col min="19" max="19" width="12.28515625" style="22" customWidth="1"/>
    <col min="20" max="20" width="23" style="22" customWidth="1"/>
    <col min="21" max="21" width="7.85546875" style="22" customWidth="1"/>
    <col min="22" max="22" width="24.85546875" style="1" customWidth="1"/>
    <col min="23" max="23" width="5.7109375" style="22" customWidth="1"/>
    <col min="24" max="24" width="15.140625" style="22" customWidth="1"/>
    <col min="25" max="16384" width="9.140625" style="1"/>
  </cols>
  <sheetData>
    <row r="1" spans="1:25" ht="12.75" x14ac:dyDescent="0.2">
      <c r="A1" s="158" t="s">
        <v>19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</row>
    <row r="2" spans="1:25" ht="12.75" x14ac:dyDescent="0.2">
      <c r="A2" s="158" t="s">
        <v>20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</row>
    <row r="3" spans="1:25" ht="12.75" x14ac:dyDescent="0.2">
      <c r="A3" s="158" t="s">
        <v>37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</row>
    <row r="4" spans="1:25" ht="12.75" x14ac:dyDescent="0.2">
      <c r="A4" s="158" t="s">
        <v>47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</row>
    <row r="5" spans="1:25" ht="12.75" x14ac:dyDescent="0.2">
      <c r="A5" s="158" t="s">
        <v>12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</row>
    <row r="6" spans="1:25" ht="12.75" x14ac:dyDescent="0.2">
      <c r="A6" s="160" t="s">
        <v>21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</row>
    <row r="7" spans="1:25" ht="12.75" x14ac:dyDescent="0.2">
      <c r="A7" s="160" t="s">
        <v>40</v>
      </c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</row>
    <row r="8" spans="1:25" ht="13.5" thickBot="1" x14ac:dyDescent="0.25">
      <c r="A8" s="159"/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</row>
    <row r="9" spans="1:25" s="5" customFormat="1" ht="16.5" customHeight="1" x14ac:dyDescent="0.2">
      <c r="A9" s="124" t="s">
        <v>0</v>
      </c>
      <c r="B9" s="161" t="s">
        <v>1</v>
      </c>
      <c r="C9" s="154" t="s">
        <v>2</v>
      </c>
      <c r="D9" s="154" t="s">
        <v>27</v>
      </c>
      <c r="E9" s="148" t="s">
        <v>28</v>
      </c>
      <c r="F9" s="149"/>
      <c r="G9" s="148" t="s">
        <v>174</v>
      </c>
      <c r="H9" s="149"/>
      <c r="I9" s="148" t="s">
        <v>173</v>
      </c>
      <c r="J9" s="149"/>
      <c r="K9" s="148" t="s">
        <v>3</v>
      </c>
      <c r="L9" s="166"/>
      <c r="M9" s="166"/>
      <c r="N9" s="166"/>
      <c r="O9" s="166"/>
      <c r="P9" s="166"/>
      <c r="Q9" s="166"/>
      <c r="R9" s="149"/>
      <c r="S9" s="148" t="s">
        <v>29</v>
      </c>
      <c r="T9" s="149"/>
      <c r="U9" s="148" t="s">
        <v>30</v>
      </c>
      <c r="V9" s="149"/>
      <c r="W9" s="148" t="s">
        <v>31</v>
      </c>
      <c r="X9" s="149"/>
      <c r="Y9" s="124" t="s">
        <v>32</v>
      </c>
    </row>
    <row r="10" spans="1:25" s="5" customFormat="1" ht="16.5" customHeight="1" x14ac:dyDescent="0.2">
      <c r="A10" s="125"/>
      <c r="B10" s="162"/>
      <c r="C10" s="155"/>
      <c r="D10" s="155"/>
      <c r="E10" s="150"/>
      <c r="F10" s="151"/>
      <c r="G10" s="150"/>
      <c r="H10" s="151"/>
      <c r="I10" s="150"/>
      <c r="J10" s="151"/>
      <c r="K10" s="150"/>
      <c r="L10" s="167"/>
      <c r="M10" s="167"/>
      <c r="N10" s="167"/>
      <c r="O10" s="167"/>
      <c r="P10" s="167"/>
      <c r="Q10" s="167"/>
      <c r="R10" s="151"/>
      <c r="S10" s="150"/>
      <c r="T10" s="151"/>
      <c r="U10" s="150"/>
      <c r="V10" s="151"/>
      <c r="W10" s="150"/>
      <c r="X10" s="151"/>
      <c r="Y10" s="125"/>
    </row>
    <row r="11" spans="1:25" s="5" customFormat="1" ht="16.5" customHeight="1" x14ac:dyDescent="0.2">
      <c r="A11" s="125"/>
      <c r="B11" s="162"/>
      <c r="C11" s="155"/>
      <c r="D11" s="155"/>
      <c r="E11" s="150"/>
      <c r="F11" s="151"/>
      <c r="G11" s="150"/>
      <c r="H11" s="151"/>
      <c r="I11" s="150"/>
      <c r="J11" s="151"/>
      <c r="K11" s="150"/>
      <c r="L11" s="167"/>
      <c r="M11" s="167"/>
      <c r="N11" s="167"/>
      <c r="O11" s="167"/>
      <c r="P11" s="167"/>
      <c r="Q11" s="167"/>
      <c r="R11" s="151"/>
      <c r="S11" s="150"/>
      <c r="T11" s="151"/>
      <c r="U11" s="150"/>
      <c r="V11" s="151"/>
      <c r="W11" s="150"/>
      <c r="X11" s="151"/>
      <c r="Y11" s="125"/>
    </row>
    <row r="12" spans="1:25" s="5" customFormat="1" ht="18" customHeight="1" x14ac:dyDescent="0.2">
      <c r="A12" s="125"/>
      <c r="B12" s="162"/>
      <c r="C12" s="155"/>
      <c r="D12" s="155"/>
      <c r="E12" s="150"/>
      <c r="F12" s="151"/>
      <c r="G12" s="150"/>
      <c r="H12" s="151"/>
      <c r="I12" s="150"/>
      <c r="J12" s="151"/>
      <c r="K12" s="150"/>
      <c r="L12" s="167"/>
      <c r="M12" s="167"/>
      <c r="N12" s="167"/>
      <c r="O12" s="167"/>
      <c r="P12" s="167"/>
      <c r="Q12" s="167"/>
      <c r="R12" s="151"/>
      <c r="S12" s="150"/>
      <c r="T12" s="151"/>
      <c r="U12" s="150"/>
      <c r="V12" s="151"/>
      <c r="W12" s="150"/>
      <c r="X12" s="151"/>
      <c r="Y12" s="125"/>
    </row>
    <row r="13" spans="1:25" s="5" customFormat="1" ht="15" customHeight="1" x14ac:dyDescent="0.2">
      <c r="A13" s="125"/>
      <c r="B13" s="162"/>
      <c r="C13" s="155"/>
      <c r="D13" s="155"/>
      <c r="E13" s="150"/>
      <c r="F13" s="151"/>
      <c r="G13" s="150"/>
      <c r="H13" s="151"/>
      <c r="I13" s="150"/>
      <c r="J13" s="151"/>
      <c r="K13" s="150"/>
      <c r="L13" s="167"/>
      <c r="M13" s="167"/>
      <c r="N13" s="167"/>
      <c r="O13" s="167"/>
      <c r="P13" s="167"/>
      <c r="Q13" s="167"/>
      <c r="R13" s="151"/>
      <c r="S13" s="150"/>
      <c r="T13" s="151"/>
      <c r="U13" s="150"/>
      <c r="V13" s="151"/>
      <c r="W13" s="150"/>
      <c r="X13" s="151"/>
      <c r="Y13" s="125"/>
    </row>
    <row r="14" spans="1:25" s="5" customFormat="1" ht="13.5" customHeight="1" thickBot="1" x14ac:dyDescent="0.25">
      <c r="A14" s="125"/>
      <c r="B14" s="162"/>
      <c r="C14" s="155"/>
      <c r="D14" s="155"/>
      <c r="E14" s="150"/>
      <c r="F14" s="151"/>
      <c r="G14" s="150"/>
      <c r="H14" s="151"/>
      <c r="I14" s="150"/>
      <c r="J14" s="151"/>
      <c r="K14" s="152"/>
      <c r="L14" s="168"/>
      <c r="M14" s="168"/>
      <c r="N14" s="168"/>
      <c r="O14" s="168"/>
      <c r="P14" s="168"/>
      <c r="Q14" s="168"/>
      <c r="R14" s="153"/>
      <c r="S14" s="150"/>
      <c r="T14" s="151"/>
      <c r="U14" s="150"/>
      <c r="V14" s="151"/>
      <c r="W14" s="150"/>
      <c r="X14" s="151"/>
      <c r="Y14" s="125"/>
    </row>
    <row r="15" spans="1:25" s="5" customFormat="1" ht="12.75" customHeight="1" thickBot="1" x14ac:dyDescent="0.25">
      <c r="A15" s="126"/>
      <c r="B15" s="163"/>
      <c r="C15" s="156"/>
      <c r="D15" s="156"/>
      <c r="E15" s="152"/>
      <c r="F15" s="153"/>
      <c r="G15" s="152"/>
      <c r="H15" s="153"/>
      <c r="I15" s="152"/>
      <c r="J15" s="153"/>
      <c r="K15" s="164" t="s">
        <v>4</v>
      </c>
      <c r="L15" s="165"/>
      <c r="M15" s="164" t="s">
        <v>5</v>
      </c>
      <c r="N15" s="165"/>
      <c r="O15" s="164" t="s">
        <v>6</v>
      </c>
      <c r="P15" s="165"/>
      <c r="Q15" s="164" t="s">
        <v>7</v>
      </c>
      <c r="R15" s="165"/>
      <c r="S15" s="152"/>
      <c r="T15" s="153"/>
      <c r="U15" s="152"/>
      <c r="V15" s="153"/>
      <c r="W15" s="152"/>
      <c r="X15" s="153"/>
      <c r="Y15" s="126"/>
    </row>
    <row r="16" spans="1:25" s="5" customFormat="1" ht="13.5" thickBot="1" x14ac:dyDescent="0.25">
      <c r="A16" s="124">
        <v>1</v>
      </c>
      <c r="B16" s="124">
        <v>2</v>
      </c>
      <c r="C16" s="154">
        <v>3</v>
      </c>
      <c r="D16" s="154">
        <v>4</v>
      </c>
      <c r="E16" s="164">
        <v>5</v>
      </c>
      <c r="F16" s="165"/>
      <c r="G16" s="164">
        <v>6</v>
      </c>
      <c r="H16" s="165"/>
      <c r="I16" s="164">
        <v>7</v>
      </c>
      <c r="J16" s="165"/>
      <c r="K16" s="164">
        <v>8</v>
      </c>
      <c r="L16" s="165"/>
      <c r="M16" s="164">
        <v>9</v>
      </c>
      <c r="N16" s="165"/>
      <c r="O16" s="164">
        <v>10</v>
      </c>
      <c r="P16" s="165"/>
      <c r="Q16" s="164">
        <v>11</v>
      </c>
      <c r="R16" s="165"/>
      <c r="S16" s="164">
        <v>12</v>
      </c>
      <c r="T16" s="165"/>
      <c r="U16" s="164" t="s">
        <v>8</v>
      </c>
      <c r="V16" s="165"/>
      <c r="W16" s="164" t="s">
        <v>9</v>
      </c>
      <c r="X16" s="165"/>
      <c r="Y16" s="124">
        <v>15</v>
      </c>
    </row>
    <row r="17" spans="1:25" s="5" customFormat="1" ht="15" customHeight="1" x14ac:dyDescent="0.2">
      <c r="A17" s="125"/>
      <c r="B17" s="125"/>
      <c r="C17" s="155"/>
      <c r="D17" s="155"/>
      <c r="E17" s="124" t="s">
        <v>10</v>
      </c>
      <c r="F17" s="127" t="s">
        <v>11</v>
      </c>
      <c r="G17" s="143" t="s">
        <v>10</v>
      </c>
      <c r="H17" s="124" t="s">
        <v>11</v>
      </c>
      <c r="I17" s="137" t="s">
        <v>10</v>
      </c>
      <c r="J17" s="127" t="s">
        <v>11</v>
      </c>
      <c r="K17" s="137" t="s">
        <v>10</v>
      </c>
      <c r="L17" s="139" t="s">
        <v>11</v>
      </c>
      <c r="M17" s="137" t="s">
        <v>10</v>
      </c>
      <c r="N17" s="139" t="s">
        <v>11</v>
      </c>
      <c r="O17" s="137" t="s">
        <v>10</v>
      </c>
      <c r="P17" s="139" t="s">
        <v>11</v>
      </c>
      <c r="Q17" s="137" t="s">
        <v>10</v>
      </c>
      <c r="R17" s="139" t="s">
        <v>11</v>
      </c>
      <c r="S17" s="137" t="s">
        <v>10</v>
      </c>
      <c r="T17" s="137" t="s">
        <v>11</v>
      </c>
      <c r="U17" s="137" t="s">
        <v>10</v>
      </c>
      <c r="V17" s="124" t="s">
        <v>11</v>
      </c>
      <c r="W17" s="137" t="s">
        <v>10</v>
      </c>
      <c r="X17" s="137" t="s">
        <v>11</v>
      </c>
      <c r="Y17" s="125"/>
    </row>
    <row r="18" spans="1:25" s="5" customFormat="1" ht="6" customHeight="1" thickBot="1" x14ac:dyDescent="0.25">
      <c r="A18" s="126"/>
      <c r="B18" s="126"/>
      <c r="C18" s="156"/>
      <c r="D18" s="156"/>
      <c r="E18" s="126"/>
      <c r="F18" s="128"/>
      <c r="G18" s="144"/>
      <c r="H18" s="126"/>
      <c r="I18" s="138"/>
      <c r="J18" s="128"/>
      <c r="K18" s="138"/>
      <c r="L18" s="140"/>
      <c r="M18" s="138"/>
      <c r="N18" s="140"/>
      <c r="O18" s="138"/>
      <c r="P18" s="140"/>
      <c r="Q18" s="138"/>
      <c r="R18" s="140"/>
      <c r="S18" s="138"/>
      <c r="T18" s="138"/>
      <c r="U18" s="138"/>
      <c r="V18" s="126"/>
      <c r="W18" s="138"/>
      <c r="X18" s="138"/>
      <c r="Y18" s="126"/>
    </row>
    <row r="19" spans="1:25" s="5" customFormat="1" ht="218.25" customHeight="1" thickBot="1" x14ac:dyDescent="0.25">
      <c r="A19" s="6" t="s">
        <v>49</v>
      </c>
      <c r="B19" s="7" t="s">
        <v>12</v>
      </c>
      <c r="C19" s="57" t="s">
        <v>48</v>
      </c>
      <c r="D19" s="57" t="s">
        <v>159</v>
      </c>
      <c r="E19" s="12">
        <v>1</v>
      </c>
      <c r="F19" s="44"/>
      <c r="G19" s="54"/>
      <c r="H19" s="44">
        <v>779728000</v>
      </c>
      <c r="I19" s="20">
        <v>1.1000000000000001</v>
      </c>
      <c r="J19" s="44">
        <v>779728000</v>
      </c>
      <c r="K19" s="33">
        <f>L19/J19</f>
        <v>0.18825483630188988</v>
      </c>
      <c r="L19" s="44">
        <f>SUM(L20+L35+L46+L52+L58+L62+L64)</f>
        <v>146787567</v>
      </c>
      <c r="M19" s="33">
        <v>0</v>
      </c>
      <c r="N19" s="44"/>
      <c r="O19" s="33">
        <v>0</v>
      </c>
      <c r="P19" s="44">
        <f>SUM(P21:P35)</f>
        <v>0</v>
      </c>
      <c r="Q19" s="27"/>
      <c r="R19" s="44">
        <f>SUM(R21:R35)</f>
        <v>0</v>
      </c>
      <c r="S19" s="33">
        <f>T19/J19</f>
        <v>0.18825483630188988</v>
      </c>
      <c r="T19" s="44">
        <f>L19</f>
        <v>146787567</v>
      </c>
      <c r="U19" s="20">
        <v>0</v>
      </c>
      <c r="V19" s="18">
        <v>0</v>
      </c>
      <c r="W19" s="20">
        <f>U19/E19</f>
        <v>0</v>
      </c>
      <c r="X19" s="20">
        <v>0</v>
      </c>
      <c r="Y19" s="7" t="s">
        <v>38</v>
      </c>
    </row>
    <row r="20" spans="1:25" s="5" customFormat="1" ht="91.5" customHeight="1" thickBot="1" x14ac:dyDescent="0.25">
      <c r="A20" s="73" t="s">
        <v>50</v>
      </c>
      <c r="B20" s="7"/>
      <c r="C20" s="57" t="s">
        <v>51</v>
      </c>
      <c r="D20" s="57" t="s">
        <v>160</v>
      </c>
      <c r="E20" s="12"/>
      <c r="F20" s="44"/>
      <c r="G20" s="54">
        <v>1</v>
      </c>
      <c r="H20" s="180">
        <f>SUM(H21:H32)</f>
        <v>232740000</v>
      </c>
      <c r="I20" s="20">
        <v>1</v>
      </c>
      <c r="J20" s="180">
        <f>SUM(J21:J32)</f>
        <v>191857780</v>
      </c>
      <c r="K20" s="33">
        <f>L20/J20</f>
        <v>0.16587582218453689</v>
      </c>
      <c r="L20" s="44">
        <f>SUM(L21:L32)</f>
        <v>31824567</v>
      </c>
      <c r="M20" s="33">
        <f>N20/L20</f>
        <v>0</v>
      </c>
      <c r="N20" s="180">
        <f>SUM(N21:N23)</f>
        <v>0</v>
      </c>
      <c r="O20" s="27">
        <v>0</v>
      </c>
      <c r="P20" s="44">
        <v>0</v>
      </c>
      <c r="Q20" s="27"/>
      <c r="R20" s="44"/>
      <c r="S20" s="33">
        <f>L20/J20</f>
        <v>0.16587582218453689</v>
      </c>
      <c r="T20" s="44">
        <f>SUM(T21:T32)</f>
        <v>31824567</v>
      </c>
      <c r="U20" s="20"/>
      <c r="V20" s="18"/>
      <c r="W20" s="20"/>
      <c r="X20" s="20"/>
      <c r="Y20" s="7"/>
    </row>
    <row r="21" spans="1:25" ht="33" customHeight="1" thickBot="1" x14ac:dyDescent="0.25">
      <c r="A21" s="4" t="s">
        <v>12</v>
      </c>
      <c r="B21" s="2" t="s">
        <v>12</v>
      </c>
      <c r="C21" s="59" t="s">
        <v>52</v>
      </c>
      <c r="D21" s="59" t="s">
        <v>112</v>
      </c>
      <c r="E21" s="3" t="s">
        <v>12</v>
      </c>
      <c r="F21" s="8" t="s">
        <v>12</v>
      </c>
      <c r="G21" s="23">
        <v>1</v>
      </c>
      <c r="H21" s="38">
        <v>74800000</v>
      </c>
      <c r="I21" s="21">
        <v>1</v>
      </c>
      <c r="J21" s="38">
        <v>54000000</v>
      </c>
      <c r="K21" s="182">
        <f>L21/J21</f>
        <v>0.25</v>
      </c>
      <c r="L21" s="25">
        <v>13500000</v>
      </c>
      <c r="M21" s="21">
        <v>0</v>
      </c>
      <c r="N21" s="25">
        <v>0</v>
      </c>
      <c r="O21" s="21">
        <v>0</v>
      </c>
      <c r="P21" s="25">
        <v>0</v>
      </c>
      <c r="Q21" s="21"/>
      <c r="R21" s="25"/>
      <c r="S21" s="39">
        <f t="shared" ref="S21" si="0">SUM(K21,M21,O21,Q21)</f>
        <v>0.25</v>
      </c>
      <c r="T21" s="32">
        <f t="shared" ref="T21:T35" si="1">SUM(L21,N21,P21,R21)</f>
        <v>13500000</v>
      </c>
      <c r="U21" s="21" t="s">
        <v>12</v>
      </c>
      <c r="V21" s="3" t="s">
        <v>12</v>
      </c>
      <c r="W21" s="21" t="s">
        <v>12</v>
      </c>
      <c r="X21" s="21" t="s">
        <v>12</v>
      </c>
      <c r="Y21" s="3" t="s">
        <v>12</v>
      </c>
    </row>
    <row r="22" spans="1:25" ht="54.75" customHeight="1" thickBot="1" x14ac:dyDescent="0.25">
      <c r="A22" s="4"/>
      <c r="B22" s="2"/>
      <c r="C22" s="58" t="s">
        <v>53</v>
      </c>
      <c r="D22" s="59" t="s">
        <v>113</v>
      </c>
      <c r="E22" s="3"/>
      <c r="F22" s="8"/>
      <c r="G22" s="23">
        <v>1</v>
      </c>
      <c r="H22" s="38">
        <v>35000000</v>
      </c>
      <c r="I22" s="21">
        <v>1</v>
      </c>
      <c r="J22" s="38">
        <v>27080000</v>
      </c>
      <c r="K22" s="182">
        <f>L22/J22</f>
        <v>0</v>
      </c>
      <c r="L22" s="25">
        <v>0</v>
      </c>
      <c r="M22" s="21">
        <v>0</v>
      </c>
      <c r="N22" s="25">
        <v>0</v>
      </c>
      <c r="O22" s="21">
        <v>0</v>
      </c>
      <c r="P22" s="25">
        <v>0</v>
      </c>
      <c r="Q22" s="21"/>
      <c r="R22" s="25"/>
      <c r="S22" s="39">
        <f t="shared" ref="S22:S28" si="2">SUM(K22,M22,O22,Q22)</f>
        <v>0</v>
      </c>
      <c r="T22" s="32">
        <f t="shared" si="1"/>
        <v>0</v>
      </c>
      <c r="U22" s="21" t="s">
        <v>12</v>
      </c>
      <c r="V22" s="3"/>
      <c r="W22" s="21" t="s">
        <v>12</v>
      </c>
      <c r="X22" s="21"/>
      <c r="Y22" s="3" t="s">
        <v>12</v>
      </c>
    </row>
    <row r="23" spans="1:25" ht="42.75" customHeight="1" thickBot="1" x14ac:dyDescent="0.25">
      <c r="A23" s="4"/>
      <c r="B23" s="2"/>
      <c r="C23" s="58" t="s">
        <v>54</v>
      </c>
      <c r="D23" s="59" t="s">
        <v>114</v>
      </c>
      <c r="E23" s="3"/>
      <c r="F23" s="8"/>
      <c r="G23" s="23">
        <v>0.99929999999999997</v>
      </c>
      <c r="H23" s="38"/>
      <c r="I23" s="21">
        <v>1</v>
      </c>
      <c r="J23" s="38">
        <v>7170000</v>
      </c>
      <c r="K23" s="182">
        <f>L23/J23</f>
        <v>0.35333472803347282</v>
      </c>
      <c r="L23" s="25">
        <v>2533410</v>
      </c>
      <c r="M23" s="21">
        <v>0</v>
      </c>
      <c r="N23" s="25">
        <v>0</v>
      </c>
      <c r="O23" s="21">
        <v>0</v>
      </c>
      <c r="P23" s="25">
        <v>0</v>
      </c>
      <c r="Q23" s="21"/>
      <c r="R23" s="25"/>
      <c r="S23" s="39">
        <f t="shared" si="2"/>
        <v>0.35333472803347282</v>
      </c>
      <c r="T23" s="32">
        <f t="shared" si="1"/>
        <v>2533410</v>
      </c>
      <c r="U23" s="21" t="s">
        <v>12</v>
      </c>
      <c r="V23" s="3" t="s">
        <v>12</v>
      </c>
      <c r="W23" s="21" t="s">
        <v>12</v>
      </c>
      <c r="X23" s="21" t="s">
        <v>12</v>
      </c>
      <c r="Y23" s="3" t="s">
        <v>12</v>
      </c>
    </row>
    <row r="24" spans="1:25" ht="39" customHeight="1" thickBot="1" x14ac:dyDescent="0.25">
      <c r="A24" s="4"/>
      <c r="B24" s="2"/>
      <c r="C24" s="58" t="s">
        <v>115</v>
      </c>
      <c r="D24" s="59" t="s">
        <v>116</v>
      </c>
      <c r="E24" s="3"/>
      <c r="F24" s="8"/>
      <c r="G24" s="23">
        <v>0.99670000000000003</v>
      </c>
      <c r="H24" s="38">
        <v>1200000</v>
      </c>
      <c r="I24" s="21">
        <v>1</v>
      </c>
      <c r="J24" s="38">
        <v>600000</v>
      </c>
      <c r="K24" s="182">
        <f>L24/J24</f>
        <v>1</v>
      </c>
      <c r="L24" s="25">
        <v>600000</v>
      </c>
      <c r="M24" s="21">
        <v>0</v>
      </c>
      <c r="N24" s="25">
        <v>0</v>
      </c>
      <c r="O24" s="21">
        <v>0</v>
      </c>
      <c r="P24" s="25">
        <v>0</v>
      </c>
      <c r="Q24" s="21"/>
      <c r="R24" s="25"/>
      <c r="S24" s="39">
        <f t="shared" ref="S24" si="3">SUM(K24,M24,O24,Q24)</f>
        <v>1</v>
      </c>
      <c r="T24" s="32">
        <f t="shared" si="1"/>
        <v>600000</v>
      </c>
      <c r="U24" s="21" t="s">
        <v>12</v>
      </c>
      <c r="V24" s="3" t="s">
        <v>12</v>
      </c>
      <c r="W24" s="21" t="s">
        <v>12</v>
      </c>
      <c r="X24" s="21" t="s">
        <v>12</v>
      </c>
      <c r="Y24" s="3" t="s">
        <v>12</v>
      </c>
    </row>
    <row r="25" spans="1:25" s="107" customFormat="1" ht="42" customHeight="1" thickBot="1" x14ac:dyDescent="0.25">
      <c r="A25" s="103"/>
      <c r="B25" s="104"/>
      <c r="C25" s="77" t="s">
        <v>55</v>
      </c>
      <c r="D25" s="106" t="s">
        <v>34</v>
      </c>
      <c r="E25" s="88"/>
      <c r="F25" s="105"/>
      <c r="G25" s="94">
        <v>1</v>
      </c>
      <c r="H25" s="101">
        <v>5200000</v>
      </c>
      <c r="I25" s="39">
        <v>1</v>
      </c>
      <c r="J25" s="101">
        <v>2000000</v>
      </c>
      <c r="K25" s="182">
        <f>L25/J25</f>
        <v>0</v>
      </c>
      <c r="L25" s="86">
        <v>0</v>
      </c>
      <c r="M25" s="39">
        <v>0</v>
      </c>
      <c r="N25" s="86">
        <v>0</v>
      </c>
      <c r="O25" s="39">
        <v>0</v>
      </c>
      <c r="P25" s="86">
        <v>0</v>
      </c>
      <c r="Q25" s="39"/>
      <c r="R25" s="86"/>
      <c r="S25" s="39">
        <f t="shared" si="2"/>
        <v>0</v>
      </c>
      <c r="T25" s="87">
        <f t="shared" si="1"/>
        <v>0</v>
      </c>
      <c r="U25" s="39" t="s">
        <v>12</v>
      </c>
      <c r="V25" s="88" t="s">
        <v>12</v>
      </c>
      <c r="W25" s="39" t="s">
        <v>12</v>
      </c>
      <c r="X25" s="39" t="s">
        <v>12</v>
      </c>
      <c r="Y25" s="88" t="s">
        <v>12</v>
      </c>
    </row>
    <row r="26" spans="1:25" ht="39" customHeight="1" thickBot="1" x14ac:dyDescent="0.25">
      <c r="A26" s="4"/>
      <c r="B26" s="2"/>
      <c r="C26" s="58" t="s">
        <v>56</v>
      </c>
      <c r="D26" s="58" t="s">
        <v>117</v>
      </c>
      <c r="E26" s="3"/>
      <c r="F26" s="8"/>
      <c r="G26" s="23">
        <v>1</v>
      </c>
      <c r="H26" s="38">
        <v>9000000</v>
      </c>
      <c r="I26" s="21">
        <v>1</v>
      </c>
      <c r="J26" s="38">
        <v>8800000</v>
      </c>
      <c r="K26" s="182">
        <f>L26/J26</f>
        <v>0.18963147727272728</v>
      </c>
      <c r="L26" s="25">
        <v>1668757</v>
      </c>
      <c r="M26" s="21">
        <v>0</v>
      </c>
      <c r="N26" s="25">
        <v>0</v>
      </c>
      <c r="O26" s="21">
        <v>0</v>
      </c>
      <c r="P26" s="25">
        <v>0</v>
      </c>
      <c r="Q26" s="21"/>
      <c r="R26" s="25"/>
      <c r="S26" s="39">
        <f t="shared" si="2"/>
        <v>0.18963147727272728</v>
      </c>
      <c r="T26" s="32">
        <f t="shared" si="1"/>
        <v>1668757</v>
      </c>
      <c r="U26" s="21" t="s">
        <v>12</v>
      </c>
      <c r="V26" s="3" t="s">
        <v>12</v>
      </c>
      <c r="W26" s="21" t="s">
        <v>12</v>
      </c>
      <c r="X26" s="21" t="s">
        <v>12</v>
      </c>
      <c r="Y26" s="3" t="s">
        <v>12</v>
      </c>
    </row>
    <row r="27" spans="1:25" ht="45.75" customHeight="1" thickBot="1" x14ac:dyDescent="0.25">
      <c r="A27" s="4"/>
      <c r="B27" s="2"/>
      <c r="C27" s="58" t="s">
        <v>57</v>
      </c>
      <c r="D27" s="58" t="s">
        <v>117</v>
      </c>
      <c r="E27" s="3"/>
      <c r="F27" s="8"/>
      <c r="G27" s="23">
        <v>1</v>
      </c>
      <c r="H27" s="38">
        <v>16000000</v>
      </c>
      <c r="I27" s="21">
        <v>1</v>
      </c>
      <c r="J27" s="38">
        <v>20000000</v>
      </c>
      <c r="K27" s="182">
        <f>L27/J27</f>
        <v>0.12987000000000001</v>
      </c>
      <c r="L27" s="25">
        <v>2597400</v>
      </c>
      <c r="M27" s="21">
        <v>0</v>
      </c>
      <c r="N27" s="25">
        <v>0</v>
      </c>
      <c r="O27" s="21">
        <v>0</v>
      </c>
      <c r="P27" s="25">
        <v>0</v>
      </c>
      <c r="Q27" s="21"/>
      <c r="R27" s="25"/>
      <c r="S27" s="39">
        <f t="shared" si="2"/>
        <v>0.12987000000000001</v>
      </c>
      <c r="T27" s="32">
        <f t="shared" si="1"/>
        <v>2597400</v>
      </c>
      <c r="U27" s="21" t="s">
        <v>12</v>
      </c>
      <c r="V27" s="3" t="s">
        <v>12</v>
      </c>
      <c r="W27" s="21" t="s">
        <v>12</v>
      </c>
      <c r="X27" s="21" t="s">
        <v>12</v>
      </c>
      <c r="Y27" s="3" t="s">
        <v>12</v>
      </c>
    </row>
    <row r="28" spans="1:25" ht="53.25" customHeight="1" thickBot="1" x14ac:dyDescent="0.25">
      <c r="A28" s="4"/>
      <c r="B28" s="2"/>
      <c r="C28" s="58" t="s">
        <v>58</v>
      </c>
      <c r="D28" s="59" t="s">
        <v>118</v>
      </c>
      <c r="E28" s="3"/>
      <c r="F28" s="8"/>
      <c r="G28" s="23">
        <v>1</v>
      </c>
      <c r="H28" s="38">
        <v>1980000</v>
      </c>
      <c r="I28" s="21">
        <v>1</v>
      </c>
      <c r="J28" s="38">
        <v>660000</v>
      </c>
      <c r="K28" s="182">
        <f>L28/J28</f>
        <v>0.5</v>
      </c>
      <c r="L28" s="25">
        <v>330000</v>
      </c>
      <c r="M28" s="21">
        <v>0</v>
      </c>
      <c r="N28" s="25">
        <v>0</v>
      </c>
      <c r="O28" s="21">
        <v>0</v>
      </c>
      <c r="P28" s="25">
        <v>0</v>
      </c>
      <c r="Q28" s="21"/>
      <c r="R28" s="25"/>
      <c r="S28" s="39">
        <f t="shared" si="2"/>
        <v>0.5</v>
      </c>
      <c r="T28" s="32">
        <f t="shared" si="1"/>
        <v>330000</v>
      </c>
      <c r="U28" s="21" t="s">
        <v>12</v>
      </c>
      <c r="V28" s="3" t="s">
        <v>12</v>
      </c>
      <c r="W28" s="21" t="s">
        <v>12</v>
      </c>
      <c r="X28" s="21" t="s">
        <v>12</v>
      </c>
      <c r="Y28" s="3" t="s">
        <v>12</v>
      </c>
    </row>
    <row r="29" spans="1:25" ht="50.25" customHeight="1" thickBot="1" x14ac:dyDescent="0.25">
      <c r="A29" s="4"/>
      <c r="B29" s="2"/>
      <c r="C29" s="58" t="s">
        <v>59</v>
      </c>
      <c r="D29" s="59" t="s">
        <v>119</v>
      </c>
      <c r="E29" s="3"/>
      <c r="F29" s="8"/>
      <c r="G29" s="23">
        <v>1</v>
      </c>
      <c r="H29" s="38">
        <v>3000000</v>
      </c>
      <c r="I29" s="21">
        <v>1</v>
      </c>
      <c r="J29" s="38">
        <v>4997780</v>
      </c>
      <c r="K29" s="182">
        <f>L29/J29</f>
        <v>0</v>
      </c>
      <c r="L29" s="25">
        <v>0</v>
      </c>
      <c r="M29" s="21">
        <v>0</v>
      </c>
      <c r="N29" s="25">
        <v>0</v>
      </c>
      <c r="O29" s="21">
        <v>0</v>
      </c>
      <c r="P29" s="25">
        <v>0</v>
      </c>
      <c r="Q29" s="21"/>
      <c r="R29" s="25"/>
      <c r="S29" s="39">
        <f t="shared" ref="S29:S35" si="4">SUM(K29,M29,O29,Q29)</f>
        <v>0</v>
      </c>
      <c r="T29" s="32">
        <f t="shared" si="1"/>
        <v>0</v>
      </c>
      <c r="U29" s="21" t="s">
        <v>12</v>
      </c>
      <c r="V29" s="3" t="s">
        <v>12</v>
      </c>
      <c r="W29" s="21" t="s">
        <v>12</v>
      </c>
      <c r="X29" s="21" t="s">
        <v>12</v>
      </c>
      <c r="Y29" s="3" t="s">
        <v>12</v>
      </c>
    </row>
    <row r="30" spans="1:25" ht="39.75" customHeight="1" thickBot="1" x14ac:dyDescent="0.25">
      <c r="A30" s="4"/>
      <c r="B30" s="2"/>
      <c r="C30" s="58" t="s">
        <v>62</v>
      </c>
      <c r="D30" s="59" t="s">
        <v>120</v>
      </c>
      <c r="E30" s="3"/>
      <c r="F30" s="8"/>
      <c r="G30" s="23">
        <v>1</v>
      </c>
      <c r="H30" s="38">
        <v>22560000</v>
      </c>
      <c r="I30" s="21">
        <v>1</v>
      </c>
      <c r="J30" s="38">
        <v>14550000</v>
      </c>
      <c r="K30" s="182">
        <f>L30/J30</f>
        <v>0.31065292096219932</v>
      </c>
      <c r="L30" s="25">
        <v>4520000</v>
      </c>
      <c r="M30" s="21">
        <v>0</v>
      </c>
      <c r="N30" s="25">
        <v>0</v>
      </c>
      <c r="O30" s="21">
        <v>0</v>
      </c>
      <c r="P30" s="25">
        <v>0</v>
      </c>
      <c r="Q30" s="21"/>
      <c r="R30" s="25"/>
      <c r="S30" s="39">
        <f t="shared" si="4"/>
        <v>0.31065292096219932</v>
      </c>
      <c r="T30" s="32">
        <f t="shared" si="1"/>
        <v>4520000</v>
      </c>
      <c r="U30" s="21" t="s">
        <v>12</v>
      </c>
      <c r="V30" s="3" t="s">
        <v>12</v>
      </c>
      <c r="W30" s="21" t="s">
        <v>12</v>
      </c>
      <c r="X30" s="21" t="s">
        <v>12</v>
      </c>
      <c r="Y30" s="3" t="s">
        <v>12</v>
      </c>
    </row>
    <row r="31" spans="1:25" ht="39.75" customHeight="1" thickBot="1" x14ac:dyDescent="0.25">
      <c r="A31" s="4"/>
      <c r="B31" s="2"/>
      <c r="C31" s="58" t="s">
        <v>60</v>
      </c>
      <c r="D31" s="58" t="s">
        <v>121</v>
      </c>
      <c r="E31" s="3"/>
      <c r="F31" s="8"/>
      <c r="G31" s="23">
        <v>1</v>
      </c>
      <c r="H31" s="38">
        <v>40000000</v>
      </c>
      <c r="I31" s="21">
        <v>1</v>
      </c>
      <c r="J31" s="38">
        <v>40000000</v>
      </c>
      <c r="K31" s="182">
        <f>L31/J31</f>
        <v>0.15187500000000001</v>
      </c>
      <c r="L31" s="25">
        <v>6075000</v>
      </c>
      <c r="M31" s="21">
        <v>0</v>
      </c>
      <c r="N31" s="25">
        <v>0</v>
      </c>
      <c r="O31" s="21">
        <v>0</v>
      </c>
      <c r="P31" s="25">
        <v>0</v>
      </c>
      <c r="Q31" s="21"/>
      <c r="R31" s="25"/>
      <c r="S31" s="39">
        <f t="shared" si="4"/>
        <v>0.15187500000000001</v>
      </c>
      <c r="T31" s="32">
        <f t="shared" si="1"/>
        <v>6075000</v>
      </c>
      <c r="U31" s="21" t="s">
        <v>12</v>
      </c>
      <c r="V31" s="3" t="s">
        <v>12</v>
      </c>
      <c r="W31" s="21" t="s">
        <v>12</v>
      </c>
      <c r="X31" s="21" t="s">
        <v>12</v>
      </c>
      <c r="Y31" s="3" t="s">
        <v>12</v>
      </c>
    </row>
    <row r="32" spans="1:25" ht="75" customHeight="1" thickBot="1" x14ac:dyDescent="0.25">
      <c r="A32" s="4"/>
      <c r="B32" s="2"/>
      <c r="C32" s="58" t="s">
        <v>61</v>
      </c>
      <c r="D32" s="58" t="s">
        <v>122</v>
      </c>
      <c r="E32" s="3" t="s">
        <v>12</v>
      </c>
      <c r="F32" s="8" t="s">
        <v>12</v>
      </c>
      <c r="G32" s="23">
        <v>1</v>
      </c>
      <c r="H32" s="38">
        <v>24000000</v>
      </c>
      <c r="I32" s="21">
        <v>1</v>
      </c>
      <c r="J32" s="38">
        <v>12000000</v>
      </c>
      <c r="K32" s="21">
        <v>0</v>
      </c>
      <c r="L32" s="25">
        <v>0</v>
      </c>
      <c r="M32" s="21">
        <v>0</v>
      </c>
      <c r="N32" s="25">
        <v>0</v>
      </c>
      <c r="O32" s="21">
        <v>0</v>
      </c>
      <c r="P32" s="25">
        <v>0</v>
      </c>
      <c r="Q32" s="21"/>
      <c r="R32" s="25"/>
      <c r="S32" s="39">
        <f t="shared" ref="S32" si="5">SUM(K32,M32,O32,Q32)</f>
        <v>0</v>
      </c>
      <c r="T32" s="32">
        <f t="shared" si="1"/>
        <v>0</v>
      </c>
      <c r="U32" s="21" t="s">
        <v>12</v>
      </c>
      <c r="V32" s="3" t="s">
        <v>12</v>
      </c>
      <c r="W32" s="21" t="s">
        <v>12</v>
      </c>
      <c r="X32" s="21" t="s">
        <v>12</v>
      </c>
      <c r="Y32" s="3" t="s">
        <v>12</v>
      </c>
    </row>
    <row r="33" spans="1:25" ht="13.5" thickBot="1" x14ac:dyDescent="0.25">
      <c r="A33" s="145" t="s">
        <v>13</v>
      </c>
      <c r="B33" s="146"/>
      <c r="C33" s="146"/>
      <c r="D33" s="146"/>
      <c r="E33" s="146"/>
      <c r="F33" s="146"/>
      <c r="G33" s="146"/>
      <c r="H33" s="146"/>
      <c r="I33" s="146"/>
      <c r="J33" s="147"/>
      <c r="K33" s="33">
        <f>K19</f>
        <v>0.18825483630188988</v>
      </c>
      <c r="L33" s="34"/>
      <c r="M33" s="33">
        <f>AVERAGE(M17:M32)</f>
        <v>0</v>
      </c>
      <c r="N33" s="34">
        <v>0</v>
      </c>
      <c r="O33" s="21" t="s">
        <v>12</v>
      </c>
      <c r="P33" s="34"/>
      <c r="Q33" s="21" t="s">
        <v>12</v>
      </c>
      <c r="R33" s="34" t="s">
        <v>12</v>
      </c>
      <c r="S33" s="33">
        <f>S19</f>
        <v>0.18825483630188988</v>
      </c>
      <c r="T33" s="36"/>
      <c r="U33" s="141" t="s">
        <v>12</v>
      </c>
      <c r="V33" s="142"/>
      <c r="W33" s="142"/>
      <c r="X33" s="142"/>
      <c r="Y33" s="35"/>
    </row>
    <row r="34" spans="1:25" ht="13.5" thickBot="1" x14ac:dyDescent="0.25">
      <c r="A34" s="132" t="s">
        <v>14</v>
      </c>
      <c r="B34" s="133"/>
      <c r="C34" s="133"/>
      <c r="D34" s="133"/>
      <c r="E34" s="133"/>
      <c r="F34" s="133"/>
      <c r="G34" s="133"/>
      <c r="H34" s="133"/>
      <c r="I34" s="133"/>
      <c r="J34" s="134"/>
      <c r="K34" s="27" t="s">
        <v>12</v>
      </c>
      <c r="L34" s="40" t="s">
        <v>12</v>
      </c>
      <c r="M34" s="27" t="s">
        <v>43</v>
      </c>
      <c r="N34" s="40">
        <v>0</v>
      </c>
      <c r="O34" s="27" t="s">
        <v>12</v>
      </c>
      <c r="P34" s="40"/>
      <c r="Q34" s="27" t="s">
        <v>12</v>
      </c>
      <c r="R34" s="40" t="s">
        <v>12</v>
      </c>
      <c r="S34" s="27" t="s">
        <v>12</v>
      </c>
      <c r="T34" s="41" t="s">
        <v>12</v>
      </c>
      <c r="U34" s="135" t="s">
        <v>12</v>
      </c>
      <c r="V34" s="136"/>
      <c r="W34" s="136"/>
      <c r="X34" s="136"/>
      <c r="Y34" s="42"/>
    </row>
    <row r="35" spans="1:25" ht="57.75" customHeight="1" thickBot="1" x14ac:dyDescent="0.25">
      <c r="A35" s="74" t="s">
        <v>69</v>
      </c>
      <c r="B35" s="7"/>
      <c r="C35" s="57" t="s">
        <v>63</v>
      </c>
      <c r="D35" s="76" t="s">
        <v>161</v>
      </c>
      <c r="E35" s="3"/>
      <c r="F35" s="8"/>
      <c r="G35" s="23"/>
      <c r="H35" s="180">
        <f>SUM(H36:H43)</f>
        <v>40150000</v>
      </c>
      <c r="I35" s="33">
        <v>1</v>
      </c>
      <c r="J35" s="180">
        <f>SUM(J36:J43)</f>
        <v>63563800</v>
      </c>
      <c r="K35" s="33">
        <f>L35/J35</f>
        <v>0.23351341486821114</v>
      </c>
      <c r="L35" s="180">
        <f>SUM(L36:L43)</f>
        <v>14843000</v>
      </c>
      <c r="M35" s="33">
        <f>N35/L35</f>
        <v>0</v>
      </c>
      <c r="N35" s="180">
        <f>SUM(N36:N38)</f>
        <v>0</v>
      </c>
      <c r="O35" s="21">
        <v>0</v>
      </c>
      <c r="P35" s="25">
        <v>0</v>
      </c>
      <c r="Q35" s="21"/>
      <c r="R35" s="25"/>
      <c r="S35" s="33">
        <f>T35/J35</f>
        <v>0.23351341486821114</v>
      </c>
      <c r="T35" s="181">
        <f t="shared" si="1"/>
        <v>14843000</v>
      </c>
      <c r="U35" s="21" t="s">
        <v>12</v>
      </c>
      <c r="V35" s="3" t="s">
        <v>12</v>
      </c>
      <c r="W35" s="21" t="s">
        <v>12</v>
      </c>
      <c r="X35" s="21" t="s">
        <v>12</v>
      </c>
      <c r="Y35" s="3" t="s">
        <v>12</v>
      </c>
    </row>
    <row r="36" spans="1:25" s="107" customFormat="1" ht="36" customHeight="1" thickBot="1" x14ac:dyDescent="0.25">
      <c r="A36" s="96"/>
      <c r="B36" s="97"/>
      <c r="C36" s="77" t="s">
        <v>64</v>
      </c>
      <c r="D36" s="106" t="s">
        <v>166</v>
      </c>
      <c r="E36" s="98"/>
      <c r="F36" s="99"/>
      <c r="G36" s="94">
        <v>1</v>
      </c>
      <c r="H36" s="85">
        <v>30650000</v>
      </c>
      <c r="I36" s="113">
        <v>1</v>
      </c>
      <c r="J36" s="85">
        <v>54000000</v>
      </c>
      <c r="K36" s="39">
        <v>0.25</v>
      </c>
      <c r="L36" s="85">
        <v>13500000</v>
      </c>
      <c r="M36" s="39">
        <v>0</v>
      </c>
      <c r="N36" s="85">
        <v>0</v>
      </c>
      <c r="O36" s="39">
        <v>0</v>
      </c>
      <c r="P36" s="99">
        <v>0</v>
      </c>
      <c r="Q36" s="100"/>
      <c r="R36" s="99"/>
      <c r="S36" s="39">
        <f>T36/J36</f>
        <v>0.25</v>
      </c>
      <c r="T36" s="85">
        <v>13500000</v>
      </c>
      <c r="U36" s="100"/>
      <c r="V36" s="102"/>
      <c r="W36" s="100"/>
      <c r="X36" s="100"/>
      <c r="Y36" s="97"/>
    </row>
    <row r="37" spans="1:25" s="107" customFormat="1" ht="49.5" customHeight="1" thickBot="1" x14ac:dyDescent="0.25">
      <c r="A37" s="96"/>
      <c r="B37" s="97"/>
      <c r="C37" s="108" t="s">
        <v>65</v>
      </c>
      <c r="D37" s="77" t="s">
        <v>123</v>
      </c>
      <c r="E37" s="98"/>
      <c r="F37" s="99"/>
      <c r="G37" s="94">
        <v>1</v>
      </c>
      <c r="H37" s="85">
        <v>0</v>
      </c>
      <c r="I37" s="39">
        <v>1</v>
      </c>
      <c r="J37" s="85">
        <v>415000</v>
      </c>
      <c r="K37" s="39">
        <v>0</v>
      </c>
      <c r="L37" s="86">
        <v>0</v>
      </c>
      <c r="M37" s="39">
        <v>0</v>
      </c>
      <c r="N37" s="86">
        <v>0</v>
      </c>
      <c r="O37" s="39">
        <v>0</v>
      </c>
      <c r="P37" s="86">
        <v>0</v>
      </c>
      <c r="Q37" s="39" t="s">
        <v>12</v>
      </c>
      <c r="R37" s="86" t="s">
        <v>12</v>
      </c>
      <c r="S37" s="39">
        <f t="shared" ref="S37" si="6">SUM(K37,M37,O37,Q37)</f>
        <v>0</v>
      </c>
      <c r="T37" s="87">
        <f t="shared" ref="T37" si="7">SUM(L37,N37,P37,R37)</f>
        <v>0</v>
      </c>
      <c r="U37" s="39" t="s">
        <v>12</v>
      </c>
      <c r="V37" s="88" t="s">
        <v>12</v>
      </c>
      <c r="W37" s="39" t="s">
        <v>12</v>
      </c>
      <c r="X37" s="39" t="s">
        <v>12</v>
      </c>
      <c r="Y37" s="88" t="s">
        <v>12</v>
      </c>
    </row>
    <row r="38" spans="1:25" s="107" customFormat="1" ht="42.75" customHeight="1" thickBot="1" x14ac:dyDescent="0.25">
      <c r="A38" s="96"/>
      <c r="B38" s="97"/>
      <c r="C38" s="108" t="s">
        <v>66</v>
      </c>
      <c r="D38" s="77" t="s">
        <v>124</v>
      </c>
      <c r="E38" s="88" t="s">
        <v>12</v>
      </c>
      <c r="F38" s="105" t="s">
        <v>12</v>
      </c>
      <c r="G38" s="94">
        <v>1</v>
      </c>
      <c r="H38" s="85">
        <v>2000000</v>
      </c>
      <c r="I38" s="39">
        <v>1</v>
      </c>
      <c r="J38" s="85">
        <v>1273800</v>
      </c>
      <c r="K38" s="39">
        <v>0</v>
      </c>
      <c r="L38" s="86">
        <v>0</v>
      </c>
      <c r="M38" s="39">
        <v>0</v>
      </c>
      <c r="N38" s="86">
        <v>0</v>
      </c>
      <c r="O38" s="39">
        <v>0</v>
      </c>
      <c r="P38" s="86">
        <v>0</v>
      </c>
      <c r="Q38" s="39" t="s">
        <v>12</v>
      </c>
      <c r="R38" s="86" t="s">
        <v>12</v>
      </c>
      <c r="S38" s="39">
        <f t="shared" ref="S38:S39" si="8">SUM(K38,M38,O38,Q38)</f>
        <v>0</v>
      </c>
      <c r="T38" s="87">
        <f t="shared" ref="T38:T39" si="9">SUM(L38,N38,P38,R38)</f>
        <v>0</v>
      </c>
      <c r="U38" s="39" t="s">
        <v>12</v>
      </c>
      <c r="V38" s="88" t="s">
        <v>12</v>
      </c>
      <c r="W38" s="39" t="s">
        <v>12</v>
      </c>
      <c r="X38" s="39" t="s">
        <v>12</v>
      </c>
      <c r="Y38" s="88" t="s">
        <v>12</v>
      </c>
    </row>
    <row r="39" spans="1:25" s="107" customFormat="1" ht="37.5" customHeight="1" thickBot="1" x14ac:dyDescent="0.25">
      <c r="A39" s="96"/>
      <c r="B39" s="97"/>
      <c r="C39" s="108" t="s">
        <v>55</v>
      </c>
      <c r="D39" s="77" t="s">
        <v>163</v>
      </c>
      <c r="E39" s="88" t="s">
        <v>12</v>
      </c>
      <c r="F39" s="105"/>
      <c r="G39" s="94">
        <v>1</v>
      </c>
      <c r="H39" s="85">
        <v>0</v>
      </c>
      <c r="I39" s="39">
        <v>1</v>
      </c>
      <c r="J39" s="85">
        <v>2000000</v>
      </c>
      <c r="K39" s="39">
        <v>0.45</v>
      </c>
      <c r="L39" s="86">
        <v>893000</v>
      </c>
      <c r="M39" s="39">
        <v>0</v>
      </c>
      <c r="N39" s="86">
        <v>0</v>
      </c>
      <c r="O39" s="39">
        <v>0</v>
      </c>
      <c r="P39" s="86">
        <v>0</v>
      </c>
      <c r="Q39" s="39" t="s">
        <v>12</v>
      </c>
      <c r="R39" s="86" t="s">
        <v>12</v>
      </c>
      <c r="S39" s="39">
        <f t="shared" si="8"/>
        <v>0.45</v>
      </c>
      <c r="T39" s="87">
        <f t="shared" si="9"/>
        <v>893000</v>
      </c>
      <c r="U39" s="39" t="s">
        <v>12</v>
      </c>
      <c r="V39" s="88" t="s">
        <v>12</v>
      </c>
      <c r="W39" s="39" t="s">
        <v>12</v>
      </c>
      <c r="X39" s="39" t="s">
        <v>12</v>
      </c>
      <c r="Y39" s="88" t="s">
        <v>12</v>
      </c>
    </row>
    <row r="40" spans="1:25" s="107" customFormat="1" ht="39.75" customHeight="1" thickBot="1" x14ac:dyDescent="0.25">
      <c r="A40" s="103"/>
      <c r="B40" s="104"/>
      <c r="C40" s="106" t="s">
        <v>67</v>
      </c>
      <c r="D40" s="77" t="s">
        <v>164</v>
      </c>
      <c r="E40" s="88" t="s">
        <v>12</v>
      </c>
      <c r="F40" s="105" t="s">
        <v>12</v>
      </c>
      <c r="G40" s="94">
        <v>1</v>
      </c>
      <c r="H40" s="85">
        <v>4400000</v>
      </c>
      <c r="I40" s="39">
        <v>1</v>
      </c>
      <c r="J40" s="85">
        <v>675000</v>
      </c>
      <c r="K40" s="39">
        <v>0.67</v>
      </c>
      <c r="L40" s="86">
        <v>450000</v>
      </c>
      <c r="M40" s="39">
        <v>0</v>
      </c>
      <c r="N40" s="86">
        <v>0</v>
      </c>
      <c r="O40" s="39">
        <v>0</v>
      </c>
      <c r="P40" s="86">
        <v>0</v>
      </c>
      <c r="Q40" s="39" t="s">
        <v>12</v>
      </c>
      <c r="R40" s="86" t="s">
        <v>12</v>
      </c>
      <c r="S40" s="39">
        <f t="shared" ref="S40:S55" si="10">SUM(K40,M40,O40,Q40)</f>
        <v>0.67</v>
      </c>
      <c r="T40" s="87">
        <f t="shared" ref="T40:T55" si="11">SUM(L40,N40,P40,R40)</f>
        <v>450000</v>
      </c>
      <c r="U40" s="39" t="s">
        <v>12</v>
      </c>
      <c r="V40" s="88" t="s">
        <v>12</v>
      </c>
      <c r="W40" s="39" t="s">
        <v>12</v>
      </c>
      <c r="X40" s="39" t="s">
        <v>12</v>
      </c>
      <c r="Y40" s="88" t="s">
        <v>12</v>
      </c>
    </row>
    <row r="41" spans="1:25" s="107" customFormat="1" ht="39" customHeight="1" thickBot="1" x14ac:dyDescent="0.25">
      <c r="A41" s="103"/>
      <c r="B41" s="104"/>
      <c r="C41" s="106" t="s">
        <v>162</v>
      </c>
      <c r="D41" s="77" t="s">
        <v>36</v>
      </c>
      <c r="E41" s="88"/>
      <c r="F41" s="105"/>
      <c r="G41" s="94">
        <v>1</v>
      </c>
      <c r="H41" s="85">
        <v>1500000</v>
      </c>
      <c r="I41" s="39">
        <v>1</v>
      </c>
      <c r="J41" s="85">
        <v>3000000</v>
      </c>
      <c r="K41" s="39">
        <v>0</v>
      </c>
      <c r="L41" s="86">
        <v>0</v>
      </c>
      <c r="M41" s="39">
        <v>0</v>
      </c>
      <c r="N41" s="86">
        <v>0</v>
      </c>
      <c r="O41" s="39">
        <v>0</v>
      </c>
      <c r="P41" s="86">
        <v>0</v>
      </c>
      <c r="Q41" s="39" t="s">
        <v>12</v>
      </c>
      <c r="R41" s="86" t="s">
        <v>12</v>
      </c>
      <c r="S41" s="39">
        <f t="shared" ref="S41" si="12">SUM(K41,M41,O41,Q41)</f>
        <v>0</v>
      </c>
      <c r="T41" s="87">
        <f t="shared" ref="T41" si="13">SUM(L41,N41,P41,R41)</f>
        <v>0</v>
      </c>
      <c r="U41" s="39" t="s">
        <v>12</v>
      </c>
      <c r="V41" s="88" t="s">
        <v>12</v>
      </c>
      <c r="W41" s="39" t="s">
        <v>12</v>
      </c>
      <c r="X41" s="39" t="s">
        <v>12</v>
      </c>
      <c r="Y41" s="88" t="s">
        <v>12</v>
      </c>
    </row>
    <row r="42" spans="1:25" s="107" customFormat="1" ht="40.5" customHeight="1" thickBot="1" x14ac:dyDescent="0.25">
      <c r="A42" s="103"/>
      <c r="B42" s="104"/>
      <c r="C42" s="106" t="s">
        <v>68</v>
      </c>
      <c r="D42" s="77" t="s">
        <v>35</v>
      </c>
      <c r="E42" s="88" t="s">
        <v>12</v>
      </c>
      <c r="F42" s="105" t="s">
        <v>12</v>
      </c>
      <c r="G42" s="94">
        <v>1</v>
      </c>
      <c r="H42" s="85">
        <v>600000</v>
      </c>
      <c r="I42" s="39">
        <v>1</v>
      </c>
      <c r="J42" s="85">
        <v>200000</v>
      </c>
      <c r="K42" s="39">
        <v>0</v>
      </c>
      <c r="L42" s="86">
        <v>0</v>
      </c>
      <c r="M42" s="39">
        <v>0</v>
      </c>
      <c r="N42" s="86">
        <v>0</v>
      </c>
      <c r="O42" s="39">
        <v>0</v>
      </c>
      <c r="P42" s="86">
        <v>0</v>
      </c>
      <c r="Q42" s="39" t="s">
        <v>12</v>
      </c>
      <c r="R42" s="86" t="s">
        <v>12</v>
      </c>
      <c r="S42" s="39">
        <f t="shared" si="10"/>
        <v>0</v>
      </c>
      <c r="T42" s="87">
        <f t="shared" si="11"/>
        <v>0</v>
      </c>
      <c r="U42" s="39" t="s">
        <v>12</v>
      </c>
      <c r="V42" s="88" t="s">
        <v>12</v>
      </c>
      <c r="W42" s="39" t="s">
        <v>12</v>
      </c>
      <c r="X42" s="39" t="s">
        <v>12</v>
      </c>
      <c r="Y42" s="88" t="s">
        <v>12</v>
      </c>
    </row>
    <row r="43" spans="1:25" s="107" customFormat="1" ht="38.25" customHeight="1" thickBot="1" x14ac:dyDescent="0.25">
      <c r="A43" s="103"/>
      <c r="B43" s="104"/>
      <c r="C43" s="106" t="s">
        <v>70</v>
      </c>
      <c r="D43" s="77" t="s">
        <v>165</v>
      </c>
      <c r="E43" s="88" t="s">
        <v>12</v>
      </c>
      <c r="F43" s="105" t="s">
        <v>12</v>
      </c>
      <c r="G43" s="94">
        <v>1</v>
      </c>
      <c r="H43" s="85">
        <v>1000000</v>
      </c>
      <c r="I43" s="39">
        <v>1</v>
      </c>
      <c r="J43" s="85">
        <v>2000000</v>
      </c>
      <c r="K43" s="39">
        <v>0</v>
      </c>
      <c r="L43" s="86">
        <v>0</v>
      </c>
      <c r="M43" s="39">
        <v>0</v>
      </c>
      <c r="N43" s="86">
        <v>0</v>
      </c>
      <c r="O43" s="39">
        <v>0</v>
      </c>
      <c r="P43" s="86">
        <v>0</v>
      </c>
      <c r="Q43" s="39" t="s">
        <v>12</v>
      </c>
      <c r="R43" s="86" t="s">
        <v>12</v>
      </c>
      <c r="S43" s="39">
        <f t="shared" si="10"/>
        <v>0</v>
      </c>
      <c r="T43" s="87">
        <f t="shared" si="11"/>
        <v>0</v>
      </c>
      <c r="U43" s="39" t="s">
        <v>12</v>
      </c>
      <c r="V43" s="88" t="s">
        <v>12</v>
      </c>
      <c r="W43" s="39" t="s">
        <v>12</v>
      </c>
      <c r="X43" s="39" t="s">
        <v>12</v>
      </c>
      <c r="Y43" s="88" t="s">
        <v>12</v>
      </c>
    </row>
    <row r="44" spans="1:25" ht="13.5" thickBot="1" x14ac:dyDescent="0.25">
      <c r="A44" s="145" t="s">
        <v>13</v>
      </c>
      <c r="B44" s="146"/>
      <c r="C44" s="146"/>
      <c r="D44" s="146"/>
      <c r="E44" s="146"/>
      <c r="F44" s="146"/>
      <c r="G44" s="146"/>
      <c r="H44" s="146"/>
      <c r="I44" s="146"/>
      <c r="J44" s="147"/>
      <c r="K44" s="33">
        <f>K35</f>
        <v>0.23351341486821114</v>
      </c>
      <c r="L44" s="34"/>
      <c r="M44" s="33">
        <f>AVERAGE(M29:M43)</f>
        <v>0</v>
      </c>
      <c r="N44" s="34">
        <v>0</v>
      </c>
      <c r="O44" s="21" t="s">
        <v>12</v>
      </c>
      <c r="P44" s="34"/>
      <c r="Q44" s="21" t="s">
        <v>12</v>
      </c>
      <c r="R44" s="34" t="s">
        <v>12</v>
      </c>
      <c r="S44" s="33">
        <f>S35</f>
        <v>0.23351341486821114</v>
      </c>
      <c r="T44" s="36"/>
      <c r="U44" s="141" t="s">
        <v>12</v>
      </c>
      <c r="V44" s="142"/>
      <c r="W44" s="142"/>
      <c r="X44" s="142"/>
      <c r="Y44" s="35"/>
    </row>
    <row r="45" spans="1:25" ht="13.5" thickBot="1" x14ac:dyDescent="0.25">
      <c r="A45" s="132" t="s">
        <v>14</v>
      </c>
      <c r="B45" s="133"/>
      <c r="C45" s="133"/>
      <c r="D45" s="133"/>
      <c r="E45" s="133"/>
      <c r="F45" s="133"/>
      <c r="G45" s="133"/>
      <c r="H45" s="133"/>
      <c r="I45" s="133"/>
      <c r="J45" s="134"/>
      <c r="K45" s="27" t="s">
        <v>12</v>
      </c>
      <c r="L45" s="40" t="s">
        <v>12</v>
      </c>
      <c r="M45" s="27" t="s">
        <v>43</v>
      </c>
      <c r="N45" s="40">
        <v>0</v>
      </c>
      <c r="O45" s="27" t="s">
        <v>12</v>
      </c>
      <c r="P45" s="40"/>
      <c r="Q45" s="27" t="s">
        <v>12</v>
      </c>
      <c r="R45" s="40" t="s">
        <v>12</v>
      </c>
      <c r="S45" s="27" t="s">
        <v>12</v>
      </c>
      <c r="T45" s="41" t="s">
        <v>12</v>
      </c>
      <c r="U45" s="135" t="s">
        <v>12</v>
      </c>
      <c r="V45" s="136"/>
      <c r="W45" s="136"/>
      <c r="X45" s="136"/>
      <c r="Y45" s="42"/>
    </row>
    <row r="46" spans="1:25" ht="81.75" customHeight="1" thickBot="1" x14ac:dyDescent="0.25">
      <c r="A46" s="74" t="s">
        <v>71</v>
      </c>
      <c r="B46" s="7"/>
      <c r="C46" s="57" t="s">
        <v>72</v>
      </c>
      <c r="D46" s="57" t="s">
        <v>127</v>
      </c>
      <c r="E46" s="3" t="s">
        <v>12</v>
      </c>
      <c r="F46" s="8" t="s">
        <v>12</v>
      </c>
      <c r="G46" s="23"/>
      <c r="H46" s="44">
        <f>SUM(H47:H49)</f>
        <v>0</v>
      </c>
      <c r="I46" s="33">
        <v>1</v>
      </c>
      <c r="J46" s="44">
        <f>SUM(J47:J49)</f>
        <v>5600000</v>
      </c>
      <c r="K46" s="33">
        <f>L46/J46</f>
        <v>0.10714285714285714</v>
      </c>
      <c r="L46" s="44">
        <f>SUM(L47:L49)</f>
        <v>600000</v>
      </c>
      <c r="M46" s="33">
        <f>N46/L46</f>
        <v>0</v>
      </c>
      <c r="N46" s="180">
        <f>SUM(N47:N49)</f>
        <v>0</v>
      </c>
      <c r="O46" s="21">
        <v>0</v>
      </c>
      <c r="P46" s="25">
        <v>0</v>
      </c>
      <c r="Q46" s="21" t="s">
        <v>12</v>
      </c>
      <c r="R46" s="25" t="s">
        <v>12</v>
      </c>
      <c r="S46" s="33">
        <f>T46/J46</f>
        <v>0.10714285714285714</v>
      </c>
      <c r="T46" s="181">
        <f t="shared" si="11"/>
        <v>600000</v>
      </c>
      <c r="U46" s="21" t="s">
        <v>12</v>
      </c>
      <c r="V46" s="3" t="s">
        <v>12</v>
      </c>
      <c r="W46" s="21" t="s">
        <v>12</v>
      </c>
      <c r="X46" s="21" t="s">
        <v>12</v>
      </c>
      <c r="Y46" s="3" t="s">
        <v>12</v>
      </c>
    </row>
    <row r="47" spans="1:25" ht="38.25" customHeight="1" thickBot="1" x14ac:dyDescent="0.25">
      <c r="A47" s="4"/>
      <c r="B47" s="2"/>
      <c r="C47" s="59" t="s">
        <v>73</v>
      </c>
      <c r="D47" s="58" t="s">
        <v>167</v>
      </c>
      <c r="E47" s="3"/>
      <c r="F47" s="8"/>
      <c r="G47" s="23"/>
      <c r="H47" s="43">
        <v>0</v>
      </c>
      <c r="I47" s="21">
        <v>1</v>
      </c>
      <c r="J47" s="43">
        <v>2500000</v>
      </c>
      <c r="K47" s="21">
        <v>0</v>
      </c>
      <c r="L47" s="25">
        <v>0</v>
      </c>
      <c r="M47" s="21">
        <v>0</v>
      </c>
      <c r="N47" s="25"/>
      <c r="O47" s="21">
        <v>0</v>
      </c>
      <c r="P47" s="25">
        <v>0</v>
      </c>
      <c r="Q47" s="21"/>
      <c r="R47" s="25"/>
      <c r="S47" s="21">
        <v>0</v>
      </c>
      <c r="T47" s="32"/>
      <c r="U47" s="21"/>
      <c r="V47" s="3"/>
      <c r="W47" s="21"/>
      <c r="X47" s="21"/>
      <c r="Y47" s="3"/>
    </row>
    <row r="48" spans="1:25" ht="51" customHeight="1" thickBot="1" x14ac:dyDescent="0.25">
      <c r="A48" s="4"/>
      <c r="B48" s="2"/>
      <c r="C48" s="59" t="s">
        <v>74</v>
      </c>
      <c r="D48" s="58" t="s">
        <v>125</v>
      </c>
      <c r="E48" s="3" t="s">
        <v>12</v>
      </c>
      <c r="F48" s="8" t="s">
        <v>12</v>
      </c>
      <c r="G48" s="23">
        <v>1</v>
      </c>
      <c r="H48" s="43">
        <v>0</v>
      </c>
      <c r="I48" s="21">
        <v>1</v>
      </c>
      <c r="J48" s="43">
        <v>2880000</v>
      </c>
      <c r="K48" s="21">
        <v>0.21</v>
      </c>
      <c r="L48" s="25">
        <v>600000</v>
      </c>
      <c r="M48" s="21">
        <v>0.21</v>
      </c>
      <c r="N48" s="25">
        <v>0</v>
      </c>
      <c r="O48" s="21">
        <v>0</v>
      </c>
      <c r="P48" s="25">
        <v>0</v>
      </c>
      <c r="Q48" s="21" t="s">
        <v>12</v>
      </c>
      <c r="R48" s="25" t="s">
        <v>12</v>
      </c>
      <c r="S48" s="21">
        <v>0.21</v>
      </c>
      <c r="T48" s="32">
        <f t="shared" ref="T48" si="14">SUM(L48,N48,P48,R48)</f>
        <v>600000</v>
      </c>
      <c r="U48" s="21" t="s">
        <v>12</v>
      </c>
      <c r="V48" s="3" t="s">
        <v>12</v>
      </c>
      <c r="W48" s="21" t="s">
        <v>12</v>
      </c>
      <c r="X48" s="21" t="s">
        <v>12</v>
      </c>
      <c r="Y48" s="3" t="s">
        <v>12</v>
      </c>
    </row>
    <row r="49" spans="1:25" ht="55.5" customHeight="1" thickBot="1" x14ac:dyDescent="0.25">
      <c r="A49" s="4"/>
      <c r="B49" s="2"/>
      <c r="C49" s="59" t="s">
        <v>75</v>
      </c>
      <c r="D49" s="58" t="s">
        <v>126</v>
      </c>
      <c r="E49" s="3" t="s">
        <v>12</v>
      </c>
      <c r="F49" s="8" t="s">
        <v>12</v>
      </c>
      <c r="G49" s="23">
        <v>1</v>
      </c>
      <c r="H49" s="43">
        <v>0</v>
      </c>
      <c r="I49" s="21">
        <v>1</v>
      </c>
      <c r="J49" s="43">
        <v>220000</v>
      </c>
      <c r="K49" s="21">
        <v>0</v>
      </c>
      <c r="L49" s="25">
        <v>0</v>
      </c>
      <c r="M49" s="21">
        <v>0</v>
      </c>
      <c r="N49" s="25">
        <v>0</v>
      </c>
      <c r="O49" s="21">
        <v>0</v>
      </c>
      <c r="P49" s="25">
        <v>0</v>
      </c>
      <c r="Q49" s="21" t="s">
        <v>12</v>
      </c>
      <c r="R49" s="25" t="s">
        <v>12</v>
      </c>
      <c r="S49" s="21">
        <v>0</v>
      </c>
      <c r="T49" s="32">
        <f t="shared" si="11"/>
        <v>0</v>
      </c>
      <c r="U49" s="21" t="s">
        <v>12</v>
      </c>
      <c r="V49" s="3" t="s">
        <v>12</v>
      </c>
      <c r="W49" s="21" t="s">
        <v>12</v>
      </c>
      <c r="X49" s="21" t="s">
        <v>12</v>
      </c>
      <c r="Y49" s="3" t="s">
        <v>12</v>
      </c>
    </row>
    <row r="50" spans="1:25" ht="13.5" thickBot="1" x14ac:dyDescent="0.25">
      <c r="A50" s="145" t="s">
        <v>13</v>
      </c>
      <c r="B50" s="146"/>
      <c r="C50" s="146"/>
      <c r="D50" s="146"/>
      <c r="E50" s="146"/>
      <c r="F50" s="146"/>
      <c r="G50" s="146"/>
      <c r="H50" s="146"/>
      <c r="I50" s="146"/>
      <c r="J50" s="147"/>
      <c r="K50" s="33">
        <f>K46</f>
        <v>0.10714285714285714</v>
      </c>
      <c r="L50" s="34"/>
      <c r="M50" s="33">
        <f>M46</f>
        <v>0</v>
      </c>
      <c r="N50" s="34">
        <v>0</v>
      </c>
      <c r="O50" s="21" t="s">
        <v>12</v>
      </c>
      <c r="P50" s="34"/>
      <c r="Q50" s="21" t="s">
        <v>12</v>
      </c>
      <c r="R50" s="34" t="s">
        <v>12</v>
      </c>
      <c r="S50" s="33">
        <f>S46</f>
        <v>0.10714285714285714</v>
      </c>
      <c r="T50" s="36"/>
      <c r="U50" s="141" t="s">
        <v>12</v>
      </c>
      <c r="V50" s="142"/>
      <c r="W50" s="142"/>
      <c r="X50" s="142"/>
      <c r="Y50" s="35"/>
    </row>
    <row r="51" spans="1:25" ht="13.5" thickBot="1" x14ac:dyDescent="0.25">
      <c r="A51" s="132" t="s">
        <v>14</v>
      </c>
      <c r="B51" s="133"/>
      <c r="C51" s="133"/>
      <c r="D51" s="133"/>
      <c r="E51" s="133"/>
      <c r="F51" s="133"/>
      <c r="G51" s="133"/>
      <c r="H51" s="133"/>
      <c r="I51" s="133"/>
      <c r="J51" s="134"/>
      <c r="K51" s="27" t="s">
        <v>12</v>
      </c>
      <c r="L51" s="40" t="s">
        <v>12</v>
      </c>
      <c r="M51" s="27" t="s">
        <v>43</v>
      </c>
      <c r="N51" s="40">
        <v>0</v>
      </c>
      <c r="O51" s="27" t="s">
        <v>12</v>
      </c>
      <c r="P51" s="40"/>
      <c r="Q51" s="27" t="s">
        <v>12</v>
      </c>
      <c r="R51" s="40" t="s">
        <v>12</v>
      </c>
      <c r="S51" s="27" t="s">
        <v>12</v>
      </c>
      <c r="T51" s="41" t="s">
        <v>12</v>
      </c>
      <c r="U51" s="135" t="s">
        <v>12</v>
      </c>
      <c r="V51" s="136"/>
      <c r="W51" s="136"/>
      <c r="X51" s="136"/>
      <c r="Y51" s="42"/>
    </row>
    <row r="52" spans="1:25" ht="89.25" customHeight="1" thickBot="1" x14ac:dyDescent="0.25">
      <c r="A52" s="74" t="s">
        <v>76</v>
      </c>
      <c r="B52" s="7"/>
      <c r="C52" s="57" t="s">
        <v>77</v>
      </c>
      <c r="D52" s="57" t="s">
        <v>128</v>
      </c>
      <c r="E52" s="3" t="s">
        <v>12</v>
      </c>
      <c r="F52" s="8" t="s">
        <v>12</v>
      </c>
      <c r="G52" s="33">
        <v>1</v>
      </c>
      <c r="H52" s="44">
        <f>SUM(H53:H55)</f>
        <v>80650000</v>
      </c>
      <c r="I52" s="33">
        <v>1</v>
      </c>
      <c r="J52" s="44">
        <f>SUM(J53:J55)</f>
        <v>88600000</v>
      </c>
      <c r="K52" s="33">
        <f>L52/J52</f>
        <v>0.15095936794582393</v>
      </c>
      <c r="L52" s="180">
        <f>SUM(L53:L55)</f>
        <v>13375000</v>
      </c>
      <c r="M52" s="33">
        <f>N52/L52</f>
        <v>0</v>
      </c>
      <c r="N52" s="180">
        <f>SUM(N53:N55)</f>
        <v>0</v>
      </c>
      <c r="O52" s="33">
        <v>0</v>
      </c>
      <c r="P52" s="180">
        <v>0</v>
      </c>
      <c r="Q52" s="21" t="s">
        <v>12</v>
      </c>
      <c r="R52" s="25" t="s">
        <v>12</v>
      </c>
      <c r="S52" s="33">
        <f>T52/J52</f>
        <v>0.15095936794582393</v>
      </c>
      <c r="T52" s="181">
        <f t="shared" si="11"/>
        <v>13375000</v>
      </c>
      <c r="U52" s="21" t="s">
        <v>12</v>
      </c>
      <c r="V52" s="3" t="s">
        <v>12</v>
      </c>
      <c r="W52" s="21" t="s">
        <v>12</v>
      </c>
      <c r="X52" s="21" t="s">
        <v>12</v>
      </c>
      <c r="Y52" s="3" t="s">
        <v>12</v>
      </c>
    </row>
    <row r="53" spans="1:25" ht="55.5" customHeight="1" thickBot="1" x14ac:dyDescent="0.25">
      <c r="A53" s="4"/>
      <c r="B53" s="2"/>
      <c r="C53" s="59" t="s">
        <v>78</v>
      </c>
      <c r="D53" s="58" t="s">
        <v>129</v>
      </c>
      <c r="E53" s="3" t="s">
        <v>12</v>
      </c>
      <c r="F53" s="8" t="s">
        <v>12</v>
      </c>
      <c r="G53" s="23">
        <v>1</v>
      </c>
      <c r="H53" s="43">
        <v>5000000</v>
      </c>
      <c r="I53" s="21">
        <v>1</v>
      </c>
      <c r="J53" s="43">
        <v>11900000</v>
      </c>
      <c r="K53" s="21">
        <v>0</v>
      </c>
      <c r="L53" s="25">
        <v>0</v>
      </c>
      <c r="M53" s="21">
        <v>0</v>
      </c>
      <c r="N53" s="25">
        <v>0</v>
      </c>
      <c r="O53" s="21">
        <v>0</v>
      </c>
      <c r="P53" s="25">
        <v>0</v>
      </c>
      <c r="Q53" s="21" t="s">
        <v>12</v>
      </c>
      <c r="R53" s="25" t="s">
        <v>12</v>
      </c>
      <c r="S53" s="21">
        <f t="shared" si="10"/>
        <v>0</v>
      </c>
      <c r="T53" s="32">
        <f t="shared" si="11"/>
        <v>0</v>
      </c>
      <c r="U53" s="21" t="s">
        <v>12</v>
      </c>
      <c r="V53" s="3" t="s">
        <v>12</v>
      </c>
      <c r="W53" s="21" t="s">
        <v>12</v>
      </c>
      <c r="X53" s="21" t="s">
        <v>12</v>
      </c>
      <c r="Y53" s="3" t="s">
        <v>12</v>
      </c>
    </row>
    <row r="54" spans="1:25" ht="57" customHeight="1" thickBot="1" x14ac:dyDescent="0.25">
      <c r="A54" s="4"/>
      <c r="B54" s="2"/>
      <c r="C54" s="59" t="s">
        <v>79</v>
      </c>
      <c r="D54" s="58" t="s">
        <v>131</v>
      </c>
      <c r="E54" s="3" t="s">
        <v>12</v>
      </c>
      <c r="F54" s="8" t="s">
        <v>12</v>
      </c>
      <c r="G54" s="23">
        <v>1</v>
      </c>
      <c r="H54" s="43">
        <v>75650000</v>
      </c>
      <c r="I54" s="21">
        <v>1</v>
      </c>
      <c r="J54" s="43">
        <v>75600000</v>
      </c>
      <c r="K54" s="21">
        <f>L54/J54</f>
        <v>0.17691798941798942</v>
      </c>
      <c r="L54" s="25">
        <v>13375000</v>
      </c>
      <c r="M54" s="21">
        <v>0</v>
      </c>
      <c r="N54" s="25">
        <v>0</v>
      </c>
      <c r="O54" s="21">
        <v>0</v>
      </c>
      <c r="P54" s="25">
        <v>0</v>
      </c>
      <c r="Q54" s="21" t="s">
        <v>12</v>
      </c>
      <c r="R54" s="25" t="s">
        <v>12</v>
      </c>
      <c r="S54" s="21">
        <f t="shared" ref="S54" si="15">SUM(K54,M54,O54,Q54)</f>
        <v>0.17691798941798942</v>
      </c>
      <c r="T54" s="32">
        <f t="shared" ref="T54" si="16">SUM(L54,N54,P54,R54)</f>
        <v>13375000</v>
      </c>
      <c r="U54" s="21" t="s">
        <v>12</v>
      </c>
      <c r="V54" s="3" t="s">
        <v>12</v>
      </c>
      <c r="W54" s="21" t="s">
        <v>12</v>
      </c>
      <c r="X54" s="21" t="s">
        <v>12</v>
      </c>
      <c r="Y54" s="3" t="s">
        <v>12</v>
      </c>
    </row>
    <row r="55" spans="1:25" ht="54" customHeight="1" thickBot="1" x14ac:dyDescent="0.25">
      <c r="A55" s="4"/>
      <c r="B55" s="2"/>
      <c r="C55" s="59" t="s">
        <v>130</v>
      </c>
      <c r="D55" s="58" t="s">
        <v>132</v>
      </c>
      <c r="E55" s="3" t="s">
        <v>12</v>
      </c>
      <c r="F55" s="8" t="s">
        <v>12</v>
      </c>
      <c r="G55" s="23">
        <v>1</v>
      </c>
      <c r="H55" s="43"/>
      <c r="I55" s="21">
        <v>1</v>
      </c>
      <c r="J55" s="43">
        <v>1100000</v>
      </c>
      <c r="K55" s="21">
        <v>0</v>
      </c>
      <c r="L55" s="25">
        <v>0</v>
      </c>
      <c r="M55" s="21">
        <v>0</v>
      </c>
      <c r="N55" s="25">
        <v>0</v>
      </c>
      <c r="O55" s="21">
        <v>0</v>
      </c>
      <c r="P55" s="25">
        <v>0</v>
      </c>
      <c r="Q55" s="21" t="s">
        <v>12</v>
      </c>
      <c r="R55" s="25" t="s">
        <v>12</v>
      </c>
      <c r="S55" s="21">
        <f t="shared" si="10"/>
        <v>0</v>
      </c>
      <c r="T55" s="32">
        <f t="shared" si="11"/>
        <v>0</v>
      </c>
      <c r="U55" s="21" t="s">
        <v>12</v>
      </c>
      <c r="V55" s="3" t="s">
        <v>12</v>
      </c>
      <c r="W55" s="21" t="s">
        <v>12</v>
      </c>
      <c r="X55" s="21" t="s">
        <v>12</v>
      </c>
      <c r="Y55" s="3" t="s">
        <v>12</v>
      </c>
    </row>
    <row r="56" spans="1:25" ht="13.5" thickBot="1" x14ac:dyDescent="0.25">
      <c r="A56" s="129" t="s">
        <v>13</v>
      </c>
      <c r="B56" s="130"/>
      <c r="C56" s="130"/>
      <c r="D56" s="130"/>
      <c r="E56" s="130"/>
      <c r="F56" s="130"/>
      <c r="G56" s="130"/>
      <c r="H56" s="130"/>
      <c r="I56" s="130"/>
      <c r="J56" s="131"/>
      <c r="K56" s="33">
        <f>K52</f>
        <v>0.15095936794582393</v>
      </c>
      <c r="L56" s="34" t="s">
        <v>12</v>
      </c>
      <c r="M56" s="33">
        <f>M52</f>
        <v>0</v>
      </c>
      <c r="N56" s="34">
        <v>0</v>
      </c>
      <c r="O56" s="21" t="s">
        <v>12</v>
      </c>
      <c r="P56" s="34"/>
      <c r="Q56" s="21" t="s">
        <v>12</v>
      </c>
      <c r="R56" s="34" t="s">
        <v>12</v>
      </c>
      <c r="S56" s="37">
        <f>S52</f>
        <v>0.15095936794582393</v>
      </c>
      <c r="T56" s="36" t="s">
        <v>12</v>
      </c>
      <c r="U56" s="141" t="s">
        <v>12</v>
      </c>
      <c r="V56" s="142"/>
      <c r="W56" s="142"/>
      <c r="X56" s="142"/>
      <c r="Y56" s="35"/>
    </row>
    <row r="57" spans="1:25" ht="13.5" thickBot="1" x14ac:dyDescent="0.25">
      <c r="A57" s="132" t="s">
        <v>14</v>
      </c>
      <c r="B57" s="133"/>
      <c r="C57" s="133"/>
      <c r="D57" s="133"/>
      <c r="E57" s="133"/>
      <c r="F57" s="133"/>
      <c r="G57" s="133"/>
      <c r="H57" s="133"/>
      <c r="I57" s="133"/>
      <c r="J57" s="134"/>
      <c r="K57" s="27">
        <v>0</v>
      </c>
      <c r="L57" s="40" t="s">
        <v>12</v>
      </c>
      <c r="M57" s="27" t="s">
        <v>12</v>
      </c>
      <c r="N57" s="40">
        <v>0</v>
      </c>
      <c r="O57" s="27" t="s">
        <v>12</v>
      </c>
      <c r="P57" s="40"/>
      <c r="Q57" s="27" t="s">
        <v>12</v>
      </c>
      <c r="R57" s="40" t="s">
        <v>12</v>
      </c>
      <c r="S57" s="27" t="s">
        <v>12</v>
      </c>
      <c r="T57" s="41" t="s">
        <v>12</v>
      </c>
      <c r="U57" s="135" t="s">
        <v>12</v>
      </c>
      <c r="V57" s="136"/>
      <c r="W57" s="136"/>
      <c r="X57" s="136"/>
      <c r="Y57" s="42"/>
    </row>
    <row r="58" spans="1:25" ht="108.75" customHeight="1" thickBot="1" x14ac:dyDescent="0.25">
      <c r="A58" s="63" t="s">
        <v>80</v>
      </c>
      <c r="B58" s="7" t="s">
        <v>12</v>
      </c>
      <c r="C58" s="57" t="s">
        <v>81</v>
      </c>
      <c r="D58" s="57" t="s">
        <v>133</v>
      </c>
      <c r="E58" s="12">
        <v>1</v>
      </c>
      <c r="F58" s="44"/>
      <c r="G58" s="33">
        <v>1</v>
      </c>
      <c r="H58" s="44">
        <f>SUM(H59:H61)</f>
        <v>19050000</v>
      </c>
      <c r="I58" s="33">
        <v>1</v>
      </c>
      <c r="J58" s="44">
        <f>SUM(J59:J61)</f>
        <v>12400000</v>
      </c>
      <c r="K58" s="33">
        <f>L58/J58</f>
        <v>0</v>
      </c>
      <c r="L58" s="180">
        <f>SUM(L59:L61)</f>
        <v>0</v>
      </c>
      <c r="M58" s="33">
        <v>0</v>
      </c>
      <c r="N58" s="180">
        <f>SUM(N59:N61)</f>
        <v>0</v>
      </c>
      <c r="O58" s="20">
        <v>0</v>
      </c>
      <c r="P58" s="44">
        <f>SUM(P59:P61)</f>
        <v>0</v>
      </c>
      <c r="Q58" s="20" t="s">
        <v>12</v>
      </c>
      <c r="R58" s="44"/>
      <c r="S58" s="33">
        <v>0</v>
      </c>
      <c r="T58" s="180">
        <f>SUM(T59:T61)</f>
        <v>0</v>
      </c>
      <c r="U58" s="20">
        <v>0</v>
      </c>
      <c r="V58" s="18">
        <v>0</v>
      </c>
      <c r="W58" s="20">
        <f>U58/E58</f>
        <v>0</v>
      </c>
      <c r="X58" s="20">
        <v>0</v>
      </c>
      <c r="Y58" s="7" t="s">
        <v>39</v>
      </c>
    </row>
    <row r="59" spans="1:25" ht="58.5" customHeight="1" thickBot="1" x14ac:dyDescent="0.25">
      <c r="A59" s="4" t="s">
        <v>12</v>
      </c>
      <c r="B59" s="2" t="s">
        <v>12</v>
      </c>
      <c r="C59" s="58" t="s">
        <v>82</v>
      </c>
      <c r="D59" s="58" t="s">
        <v>134</v>
      </c>
      <c r="E59" s="3" t="s">
        <v>12</v>
      </c>
      <c r="F59" s="8" t="s">
        <v>12</v>
      </c>
      <c r="G59" s="23">
        <v>1</v>
      </c>
      <c r="H59" s="43">
        <v>16000000</v>
      </c>
      <c r="I59" s="21">
        <v>1</v>
      </c>
      <c r="J59" s="43">
        <v>7500000</v>
      </c>
      <c r="K59" s="21">
        <v>0</v>
      </c>
      <c r="L59" s="25">
        <v>0</v>
      </c>
      <c r="M59" s="21">
        <v>0</v>
      </c>
      <c r="N59" s="25">
        <v>0</v>
      </c>
      <c r="O59" s="21">
        <v>0</v>
      </c>
      <c r="P59" s="43">
        <v>0</v>
      </c>
      <c r="Q59" s="21" t="s">
        <v>12</v>
      </c>
      <c r="R59" s="25" t="s">
        <v>12</v>
      </c>
      <c r="S59" s="21">
        <f>SUM(K59,M59,O59,Q59)</f>
        <v>0</v>
      </c>
      <c r="T59" s="43">
        <v>0</v>
      </c>
      <c r="U59" s="21" t="s">
        <v>12</v>
      </c>
      <c r="V59" s="3" t="s">
        <v>12</v>
      </c>
      <c r="W59" s="21" t="s">
        <v>12</v>
      </c>
      <c r="X59" s="21" t="s">
        <v>12</v>
      </c>
      <c r="Y59" s="3" t="s">
        <v>12</v>
      </c>
    </row>
    <row r="60" spans="1:25" ht="64.5" customHeight="1" thickBot="1" x14ac:dyDescent="0.25">
      <c r="A60" s="4"/>
      <c r="B60" s="2"/>
      <c r="C60" s="58" t="s">
        <v>83</v>
      </c>
      <c r="D60" s="58" t="s">
        <v>134</v>
      </c>
      <c r="E60" s="110">
        <v>1</v>
      </c>
      <c r="F60" s="43">
        <v>0</v>
      </c>
      <c r="G60" s="23">
        <f>AVERAGE(G63:G65)</f>
        <v>1</v>
      </c>
      <c r="H60" s="43">
        <v>3050000</v>
      </c>
      <c r="I60" s="111">
        <v>1</v>
      </c>
      <c r="J60" s="43">
        <v>2500000</v>
      </c>
      <c r="K60" s="39">
        <f>K107</f>
        <v>0.18825483630188988</v>
      </c>
      <c r="L60" s="43">
        <v>0</v>
      </c>
      <c r="M60" s="21">
        <v>0</v>
      </c>
      <c r="N60" s="43">
        <v>0</v>
      </c>
      <c r="O60" s="21">
        <v>0</v>
      </c>
      <c r="P60" s="43">
        <f>SUM(P63:P65)</f>
        <v>0</v>
      </c>
      <c r="Q60" s="111" t="s">
        <v>12</v>
      </c>
      <c r="R60" s="43">
        <f>SUM(R63:R65)</f>
        <v>0</v>
      </c>
      <c r="S60" s="21">
        <v>0</v>
      </c>
      <c r="T60" s="43">
        <v>0</v>
      </c>
      <c r="U60" s="111">
        <v>0</v>
      </c>
      <c r="V60" s="38">
        <v>0</v>
      </c>
      <c r="W60" s="111">
        <f>U60/E60</f>
        <v>0</v>
      </c>
      <c r="X60" s="111">
        <v>0</v>
      </c>
      <c r="Y60" s="2" t="s">
        <v>39</v>
      </c>
    </row>
    <row r="61" spans="1:25" ht="45.75" customHeight="1" thickBot="1" x14ac:dyDescent="0.25">
      <c r="A61" s="4"/>
      <c r="B61" s="2"/>
      <c r="C61" s="58" t="s">
        <v>175</v>
      </c>
      <c r="D61" s="58"/>
      <c r="E61" s="110"/>
      <c r="F61" s="43"/>
      <c r="G61" s="23"/>
      <c r="H61" s="43"/>
      <c r="I61" s="111"/>
      <c r="J61" s="43">
        <v>2400000</v>
      </c>
      <c r="K61" s="39">
        <v>0</v>
      </c>
      <c r="L61" s="43">
        <v>0</v>
      </c>
      <c r="M61" s="21">
        <v>0</v>
      </c>
      <c r="N61" s="43">
        <v>0</v>
      </c>
      <c r="O61" s="21">
        <v>0</v>
      </c>
      <c r="P61" s="43">
        <v>0</v>
      </c>
      <c r="Q61" s="111"/>
      <c r="R61" s="43"/>
      <c r="S61" s="21">
        <f t="shared" ref="S60:S61" si="17">SUM(K61,M61,O61,Q61)</f>
        <v>0</v>
      </c>
      <c r="T61" s="43">
        <v>0</v>
      </c>
      <c r="U61" s="111"/>
      <c r="V61" s="38"/>
      <c r="W61" s="111"/>
      <c r="X61" s="111"/>
      <c r="Y61" s="2"/>
    </row>
    <row r="62" spans="1:25" ht="86.25" customHeight="1" thickBot="1" x14ac:dyDescent="0.25">
      <c r="A62" s="74" t="s">
        <v>84</v>
      </c>
      <c r="B62" s="7" t="s">
        <v>12</v>
      </c>
      <c r="C62" s="57" t="s">
        <v>209</v>
      </c>
      <c r="D62" s="57" t="s">
        <v>135</v>
      </c>
      <c r="E62" s="3" t="s">
        <v>12</v>
      </c>
      <c r="F62" s="8" t="s">
        <v>12</v>
      </c>
      <c r="G62" s="23"/>
      <c r="H62" s="43"/>
      <c r="I62" s="33">
        <v>1</v>
      </c>
      <c r="J62" s="44">
        <f>SUM(J63)</f>
        <v>2340000</v>
      </c>
      <c r="K62" s="33">
        <f>L62/J62</f>
        <v>0.19230769230769232</v>
      </c>
      <c r="L62" s="44">
        <f>SUM(L63)</f>
        <v>450000</v>
      </c>
      <c r="M62" s="33">
        <f>N62/L62</f>
        <v>0</v>
      </c>
      <c r="N62" s="44">
        <f>SUM(N63)</f>
        <v>0</v>
      </c>
      <c r="O62" s="33">
        <v>0</v>
      </c>
      <c r="P62" s="44">
        <f>SUM(P63)</f>
        <v>0</v>
      </c>
      <c r="Q62" s="21" t="s">
        <v>12</v>
      </c>
      <c r="R62" s="25" t="s">
        <v>12</v>
      </c>
      <c r="S62" s="33">
        <f>T62/J62</f>
        <v>0.19230769230769232</v>
      </c>
      <c r="T62" s="181">
        <f>SUM(L62,N62,P62,R62)</f>
        <v>450000</v>
      </c>
      <c r="U62" s="21" t="s">
        <v>12</v>
      </c>
      <c r="V62" s="3" t="s">
        <v>12</v>
      </c>
      <c r="W62" s="21" t="s">
        <v>12</v>
      </c>
      <c r="X62" s="21" t="s">
        <v>12</v>
      </c>
      <c r="Y62" s="3" t="s">
        <v>12</v>
      </c>
    </row>
    <row r="63" spans="1:25" ht="42" customHeight="1" thickBot="1" x14ac:dyDescent="0.25">
      <c r="A63" s="4" t="s">
        <v>12</v>
      </c>
      <c r="B63" s="2" t="s">
        <v>12</v>
      </c>
      <c r="C63" s="58" t="s">
        <v>85</v>
      </c>
      <c r="D63" s="58" t="s">
        <v>136</v>
      </c>
      <c r="E63" s="3" t="s">
        <v>12</v>
      </c>
      <c r="F63" s="8" t="s">
        <v>12</v>
      </c>
      <c r="G63" s="23">
        <v>1</v>
      </c>
      <c r="H63" s="43"/>
      <c r="I63" s="21">
        <v>1</v>
      </c>
      <c r="J63" s="43">
        <v>2340000</v>
      </c>
      <c r="K63" s="21">
        <v>0.19</v>
      </c>
      <c r="L63" s="25">
        <v>450000</v>
      </c>
      <c r="M63" s="21">
        <v>0</v>
      </c>
      <c r="N63" s="25">
        <v>0</v>
      </c>
      <c r="O63" s="21">
        <v>0</v>
      </c>
      <c r="P63" s="25"/>
      <c r="Q63" s="21" t="s">
        <v>12</v>
      </c>
      <c r="R63" s="25" t="s">
        <v>12</v>
      </c>
      <c r="S63" s="21">
        <f>SUM(K63,M63,O63,Q63)</f>
        <v>0.19</v>
      </c>
      <c r="T63" s="32">
        <f>SUM(L63,N63,P63,R63)</f>
        <v>450000</v>
      </c>
      <c r="U63" s="21" t="s">
        <v>12</v>
      </c>
      <c r="V63" s="3" t="s">
        <v>12</v>
      </c>
      <c r="W63" s="21" t="s">
        <v>12</v>
      </c>
      <c r="X63" s="21" t="s">
        <v>12</v>
      </c>
      <c r="Y63" s="3" t="s">
        <v>12</v>
      </c>
    </row>
    <row r="64" spans="1:25" ht="192.75" customHeight="1" thickBot="1" x14ac:dyDescent="0.25">
      <c r="A64" s="74" t="s">
        <v>86</v>
      </c>
      <c r="B64" s="7" t="s">
        <v>12</v>
      </c>
      <c r="C64" s="57" t="s">
        <v>210</v>
      </c>
      <c r="D64" s="57" t="s">
        <v>137</v>
      </c>
      <c r="E64" s="3" t="s">
        <v>12</v>
      </c>
      <c r="F64" s="8" t="s">
        <v>12</v>
      </c>
      <c r="G64" s="33">
        <v>1</v>
      </c>
      <c r="H64" s="180">
        <f>SUM(H65+H69+H77+H100)</f>
        <v>181000000</v>
      </c>
      <c r="I64" s="33">
        <v>1</v>
      </c>
      <c r="J64" s="180">
        <f>SUM(J65+J69+J77+J100)</f>
        <v>427445620</v>
      </c>
      <c r="K64" s="33">
        <f>L64/J64</f>
        <v>0.20048164255373585</v>
      </c>
      <c r="L64" s="180">
        <f>SUM(L65+L69+L77+L100)</f>
        <v>85695000</v>
      </c>
      <c r="M64" s="33">
        <f>N64/L64</f>
        <v>0</v>
      </c>
      <c r="N64" s="180">
        <v>0</v>
      </c>
      <c r="O64" s="33">
        <v>0</v>
      </c>
      <c r="P64" s="180">
        <v>0</v>
      </c>
      <c r="Q64" s="21" t="s">
        <v>12</v>
      </c>
      <c r="R64" s="25" t="s">
        <v>12</v>
      </c>
      <c r="S64" s="33">
        <f>T64/J64</f>
        <v>0.20048164255373585</v>
      </c>
      <c r="T64" s="181">
        <f t="shared" ref="T64" si="18">SUM(L64,N64,P64,R64)</f>
        <v>85695000</v>
      </c>
      <c r="U64" s="21" t="s">
        <v>12</v>
      </c>
      <c r="V64" s="3" t="s">
        <v>12</v>
      </c>
      <c r="W64" s="21" t="s">
        <v>12</v>
      </c>
      <c r="X64" s="21" t="s">
        <v>12</v>
      </c>
      <c r="Y64" s="3" t="s">
        <v>12</v>
      </c>
    </row>
    <row r="65" spans="1:25" ht="136.5" customHeight="1" thickBot="1" x14ac:dyDescent="0.25">
      <c r="A65" s="74" t="s">
        <v>87</v>
      </c>
      <c r="B65" s="2" t="s">
        <v>12</v>
      </c>
      <c r="C65" s="57" t="s">
        <v>88</v>
      </c>
      <c r="D65" s="76" t="s">
        <v>138</v>
      </c>
      <c r="E65" s="3" t="s">
        <v>12</v>
      </c>
      <c r="F65" s="8" t="s">
        <v>12</v>
      </c>
      <c r="G65" s="33">
        <v>1</v>
      </c>
      <c r="H65" s="44">
        <f>SUM(H66:H68)</f>
        <v>5000000</v>
      </c>
      <c r="I65" s="33">
        <v>1</v>
      </c>
      <c r="J65" s="44">
        <f>SUM(J66:J68)</f>
        <v>13204000</v>
      </c>
      <c r="K65" s="33">
        <f>L65/J65</f>
        <v>0</v>
      </c>
      <c r="L65" s="44">
        <f>SUM(L66:L68)</f>
        <v>0</v>
      </c>
      <c r="M65" s="33">
        <v>0</v>
      </c>
      <c r="N65" s="180">
        <v>0</v>
      </c>
      <c r="O65" s="33">
        <v>0</v>
      </c>
      <c r="P65" s="180">
        <v>0</v>
      </c>
      <c r="Q65" s="27" t="s">
        <v>12</v>
      </c>
      <c r="R65" s="180" t="s">
        <v>12</v>
      </c>
      <c r="S65" s="33">
        <f>T65/J65</f>
        <v>0</v>
      </c>
      <c r="T65" s="181">
        <f t="shared" ref="T65" si="19">SUM(L65,N65,P65,R65)</f>
        <v>0</v>
      </c>
      <c r="U65" s="21" t="s">
        <v>12</v>
      </c>
      <c r="V65" s="3"/>
      <c r="W65" s="21" t="s">
        <v>12</v>
      </c>
      <c r="X65" s="21" t="s">
        <v>12</v>
      </c>
      <c r="Y65" s="3"/>
    </row>
    <row r="66" spans="1:25" s="107" customFormat="1" ht="82.5" customHeight="1" thickBot="1" x14ac:dyDescent="0.25">
      <c r="A66" s="103"/>
      <c r="B66" s="104"/>
      <c r="C66" s="77" t="s">
        <v>89</v>
      </c>
      <c r="D66" s="77" t="s">
        <v>139</v>
      </c>
      <c r="E66" s="112">
        <v>1</v>
      </c>
      <c r="F66" s="85">
        <f>SUM(F67:F106)</f>
        <v>0</v>
      </c>
      <c r="G66" s="94">
        <v>1</v>
      </c>
      <c r="H66" s="85">
        <v>5000000</v>
      </c>
      <c r="I66" s="113">
        <v>1</v>
      </c>
      <c r="J66" s="85">
        <v>10080000</v>
      </c>
      <c r="K66" s="39">
        <f>K84</f>
        <v>0</v>
      </c>
      <c r="L66" s="85">
        <v>0</v>
      </c>
      <c r="M66" s="39">
        <f>M84</f>
        <v>0</v>
      </c>
      <c r="N66" s="85">
        <v>0</v>
      </c>
      <c r="O66" s="39">
        <v>0</v>
      </c>
      <c r="P66" s="85">
        <f>SUM(P67:P106)</f>
        <v>0</v>
      </c>
      <c r="Q66" s="113"/>
      <c r="R66" s="85">
        <f>SUM(R67:R106)</f>
        <v>0</v>
      </c>
      <c r="S66" s="39">
        <f>S75</f>
        <v>1</v>
      </c>
      <c r="T66" s="85">
        <f>SUM(T67:T106)</f>
        <v>171390000</v>
      </c>
      <c r="U66" s="113">
        <v>0</v>
      </c>
      <c r="V66" s="101">
        <v>0</v>
      </c>
      <c r="W66" s="113">
        <f>U66/E66</f>
        <v>0</v>
      </c>
      <c r="X66" s="113">
        <v>0</v>
      </c>
      <c r="Y66" s="104" t="s">
        <v>38</v>
      </c>
    </row>
    <row r="67" spans="1:25" s="107" customFormat="1" ht="47.25" customHeight="1" thickBot="1" x14ac:dyDescent="0.25">
      <c r="A67" s="103" t="s">
        <v>12</v>
      </c>
      <c r="B67" s="104" t="s">
        <v>12</v>
      </c>
      <c r="C67" s="77" t="s">
        <v>90</v>
      </c>
      <c r="D67" s="77" t="s">
        <v>140</v>
      </c>
      <c r="E67" s="88" t="s">
        <v>12</v>
      </c>
      <c r="F67" s="105" t="s">
        <v>12</v>
      </c>
      <c r="G67" s="94">
        <v>1</v>
      </c>
      <c r="H67" s="85"/>
      <c r="I67" s="39">
        <v>1</v>
      </c>
      <c r="J67" s="85">
        <v>74000</v>
      </c>
      <c r="K67" s="94">
        <v>0</v>
      </c>
      <c r="L67" s="85">
        <v>0</v>
      </c>
      <c r="M67" s="39">
        <v>0</v>
      </c>
      <c r="N67" s="85">
        <v>0</v>
      </c>
      <c r="O67" s="39">
        <v>0</v>
      </c>
      <c r="P67" s="85"/>
      <c r="Q67" s="39" t="s">
        <v>12</v>
      </c>
      <c r="R67" s="86" t="s">
        <v>12</v>
      </c>
      <c r="S67" s="39">
        <f>SUM(K67,M67,O67,Q67)</f>
        <v>0</v>
      </c>
      <c r="T67" s="87">
        <f>SUM(L67,N67,P67,R67)</f>
        <v>0</v>
      </c>
      <c r="U67" s="39" t="s">
        <v>12</v>
      </c>
      <c r="V67" s="88" t="s">
        <v>12</v>
      </c>
      <c r="W67" s="39" t="s">
        <v>12</v>
      </c>
      <c r="X67" s="39" t="s">
        <v>12</v>
      </c>
      <c r="Y67" s="88" t="s">
        <v>12</v>
      </c>
    </row>
    <row r="68" spans="1:25" ht="45" customHeight="1" thickBot="1" x14ac:dyDescent="0.25">
      <c r="A68" s="4"/>
      <c r="B68" s="2"/>
      <c r="C68" s="58" t="s">
        <v>176</v>
      </c>
      <c r="D68" s="58"/>
      <c r="E68" s="3"/>
      <c r="F68" s="8"/>
      <c r="G68" s="53"/>
      <c r="H68" s="43"/>
      <c r="I68" s="21"/>
      <c r="J68" s="43">
        <v>3050000</v>
      </c>
      <c r="K68" s="23"/>
      <c r="L68" s="43">
        <v>0</v>
      </c>
      <c r="M68" s="21"/>
      <c r="N68" s="43"/>
      <c r="O68" s="21">
        <v>0</v>
      </c>
      <c r="P68" s="43"/>
      <c r="Q68" s="21"/>
      <c r="R68" s="25"/>
      <c r="S68" s="21"/>
      <c r="T68" s="32"/>
      <c r="U68" s="21"/>
      <c r="V68" s="3"/>
      <c r="W68" s="21"/>
      <c r="X68" s="21"/>
      <c r="Y68" s="3"/>
    </row>
    <row r="69" spans="1:25" s="11" customFormat="1" ht="111" customHeight="1" thickBot="1" x14ac:dyDescent="0.25">
      <c r="A69" s="74" t="s">
        <v>91</v>
      </c>
      <c r="B69" s="2" t="s">
        <v>12</v>
      </c>
      <c r="C69" s="57" t="s">
        <v>92</v>
      </c>
      <c r="D69" s="57" t="s">
        <v>141</v>
      </c>
      <c r="E69" s="3" t="s">
        <v>12</v>
      </c>
      <c r="F69" s="71"/>
      <c r="G69" s="33">
        <v>1</v>
      </c>
      <c r="H69" s="180">
        <f>SUM(H70:H76)</f>
        <v>118000000</v>
      </c>
      <c r="I69" s="33">
        <v>1</v>
      </c>
      <c r="J69" s="180">
        <f>SUM(J70:J76)</f>
        <v>182495000</v>
      </c>
      <c r="K69" s="33">
        <f>L69/J69</f>
        <v>0.42190196991698403</v>
      </c>
      <c r="L69" s="180">
        <f>SUM(L70:L76)</f>
        <v>76995000</v>
      </c>
      <c r="M69" s="33">
        <f>N69/L69</f>
        <v>0</v>
      </c>
      <c r="N69" s="180">
        <f>SUM(N70:N76)</f>
        <v>0</v>
      </c>
      <c r="O69" s="33">
        <v>0</v>
      </c>
      <c r="P69" s="180">
        <f>SUM(P70:P76)</f>
        <v>0</v>
      </c>
      <c r="Q69" s="21" t="s">
        <v>12</v>
      </c>
      <c r="R69" s="25" t="s">
        <v>12</v>
      </c>
      <c r="S69" s="33">
        <f>T69/J69</f>
        <v>0.42190196991698403</v>
      </c>
      <c r="T69" s="181">
        <f>SUM(L69,N69,P69,R69)</f>
        <v>76995000</v>
      </c>
      <c r="U69" s="21" t="s">
        <v>12</v>
      </c>
      <c r="V69" s="3" t="s">
        <v>12</v>
      </c>
      <c r="W69" s="21" t="s">
        <v>12</v>
      </c>
      <c r="X69" s="21"/>
      <c r="Y69" s="3" t="s">
        <v>12</v>
      </c>
    </row>
    <row r="70" spans="1:25" ht="94.5" customHeight="1" thickBot="1" x14ac:dyDescent="0.25">
      <c r="A70" s="4" t="s">
        <v>12</v>
      </c>
      <c r="B70" s="2" t="s">
        <v>12</v>
      </c>
      <c r="C70" s="58" t="s">
        <v>93</v>
      </c>
      <c r="D70" s="58" t="s">
        <v>142</v>
      </c>
      <c r="E70" s="3" t="s">
        <v>12</v>
      </c>
      <c r="F70" s="8" t="s">
        <v>12</v>
      </c>
      <c r="G70" s="23">
        <v>1</v>
      </c>
      <c r="H70" s="43">
        <v>118000000</v>
      </c>
      <c r="I70" s="21">
        <v>1</v>
      </c>
      <c r="J70" s="43">
        <v>148075000</v>
      </c>
      <c r="K70" s="21">
        <v>0.28000000000000003</v>
      </c>
      <c r="L70" s="25">
        <v>42775000</v>
      </c>
      <c r="M70" s="21">
        <v>0</v>
      </c>
      <c r="N70" s="25">
        <v>0</v>
      </c>
      <c r="O70" s="21">
        <v>0</v>
      </c>
      <c r="P70" s="25"/>
      <c r="Q70" s="21" t="s">
        <v>12</v>
      </c>
      <c r="R70" s="25" t="s">
        <v>12</v>
      </c>
      <c r="S70" s="21">
        <f>SUM(K70,M70,O70,Q70)</f>
        <v>0.28000000000000003</v>
      </c>
      <c r="T70" s="32">
        <f>SUM(L70,N70,P70,X6455)</f>
        <v>42775000</v>
      </c>
      <c r="U70" s="21" t="s">
        <v>12</v>
      </c>
      <c r="V70" s="3"/>
      <c r="W70" s="21" t="s">
        <v>12</v>
      </c>
      <c r="X70" s="21"/>
      <c r="Y70" s="3"/>
    </row>
    <row r="71" spans="1:25" ht="57.75" customHeight="1" thickBot="1" x14ac:dyDescent="0.25">
      <c r="A71" s="46" t="s">
        <v>12</v>
      </c>
      <c r="B71" s="47" t="s">
        <v>12</v>
      </c>
      <c r="C71" s="75" t="s">
        <v>94</v>
      </c>
      <c r="D71" s="61" t="s">
        <v>143</v>
      </c>
      <c r="E71" s="10"/>
      <c r="F71" s="48"/>
      <c r="G71" s="23">
        <v>1</v>
      </c>
      <c r="H71" s="43"/>
      <c r="I71" s="21">
        <v>1</v>
      </c>
      <c r="J71" s="43">
        <v>19200000</v>
      </c>
      <c r="K71" s="21">
        <v>1</v>
      </c>
      <c r="L71" s="25">
        <v>19200000</v>
      </c>
      <c r="M71" s="21">
        <v>0</v>
      </c>
      <c r="N71" s="25">
        <v>0</v>
      </c>
      <c r="O71" s="21">
        <v>0</v>
      </c>
      <c r="P71" s="25"/>
      <c r="Q71" s="21" t="s">
        <v>12</v>
      </c>
      <c r="R71" s="25" t="s">
        <v>12</v>
      </c>
      <c r="S71" s="21">
        <f>SUM(K71,M71,O71,Q71)</f>
        <v>1</v>
      </c>
      <c r="T71" s="32">
        <f>SUM(L71,N71,P71,R71)</f>
        <v>19200000</v>
      </c>
      <c r="U71" s="21" t="s">
        <v>12</v>
      </c>
      <c r="V71" s="3"/>
      <c r="W71" s="21" t="s">
        <v>12</v>
      </c>
      <c r="X71" s="21"/>
      <c r="Y71" s="3" t="s">
        <v>12</v>
      </c>
    </row>
    <row r="72" spans="1:25" s="11" customFormat="1" ht="49.5" customHeight="1" thickBot="1" x14ac:dyDescent="0.25">
      <c r="A72" s="63"/>
      <c r="B72" s="7"/>
      <c r="C72" s="58" t="s">
        <v>95</v>
      </c>
      <c r="D72" s="58" t="s">
        <v>144</v>
      </c>
      <c r="E72" s="12"/>
      <c r="F72" s="44"/>
      <c r="G72" s="23">
        <v>1</v>
      </c>
      <c r="H72" s="43"/>
      <c r="I72" s="23">
        <v>1</v>
      </c>
      <c r="J72" s="43">
        <v>2786750</v>
      </c>
      <c r="K72" s="23">
        <v>1</v>
      </c>
      <c r="L72" s="43">
        <v>2586750</v>
      </c>
      <c r="M72" s="21">
        <v>0</v>
      </c>
      <c r="N72" s="25">
        <v>0</v>
      </c>
      <c r="O72" s="20">
        <v>0</v>
      </c>
      <c r="P72" s="18"/>
      <c r="Q72" s="20"/>
      <c r="R72" s="18"/>
      <c r="S72" s="21">
        <f t="shared" ref="S72:S73" si="20">SUM(K72,M72,O72,Q72)</f>
        <v>1</v>
      </c>
      <c r="T72" s="32">
        <f t="shared" ref="T72:T73" si="21">SUM(L72,N72,P72,R72)</f>
        <v>2586750</v>
      </c>
      <c r="U72" s="20"/>
      <c r="V72" s="18"/>
      <c r="W72" s="20"/>
      <c r="X72" s="20"/>
      <c r="Y72" s="7"/>
    </row>
    <row r="73" spans="1:25" s="89" customFormat="1" ht="41.25" customHeight="1" thickBot="1" x14ac:dyDescent="0.25">
      <c r="A73" s="103" t="s">
        <v>12</v>
      </c>
      <c r="B73" s="104" t="s">
        <v>12</v>
      </c>
      <c r="C73" s="77" t="s">
        <v>96</v>
      </c>
      <c r="D73" s="77" t="s">
        <v>168</v>
      </c>
      <c r="E73" s="88" t="s">
        <v>12</v>
      </c>
      <c r="F73" s="105" t="s">
        <v>12</v>
      </c>
      <c r="G73" s="94">
        <v>1</v>
      </c>
      <c r="H73" s="85"/>
      <c r="I73" s="39">
        <v>1</v>
      </c>
      <c r="J73" s="85">
        <v>286000</v>
      </c>
      <c r="K73" s="39">
        <v>1</v>
      </c>
      <c r="L73" s="86">
        <v>286000</v>
      </c>
      <c r="M73" s="39">
        <v>0</v>
      </c>
      <c r="N73" s="86">
        <v>0</v>
      </c>
      <c r="O73" s="39">
        <v>0</v>
      </c>
      <c r="P73" s="86"/>
      <c r="Q73" s="39" t="s">
        <v>12</v>
      </c>
      <c r="R73" s="86" t="s">
        <v>12</v>
      </c>
      <c r="S73" s="39">
        <f t="shared" si="20"/>
        <v>1</v>
      </c>
      <c r="T73" s="87">
        <f t="shared" si="21"/>
        <v>286000</v>
      </c>
      <c r="U73" s="39" t="s">
        <v>12</v>
      </c>
      <c r="V73" s="88" t="s">
        <v>12</v>
      </c>
      <c r="W73" s="39" t="s">
        <v>12</v>
      </c>
      <c r="X73" s="39" t="s">
        <v>12</v>
      </c>
      <c r="Y73" s="88" t="s">
        <v>12</v>
      </c>
    </row>
    <row r="74" spans="1:25" s="11" customFormat="1" ht="40.5" customHeight="1" thickBot="1" x14ac:dyDescent="0.25">
      <c r="A74" s="63"/>
      <c r="B74" s="7"/>
      <c r="C74" s="58" t="s">
        <v>98</v>
      </c>
      <c r="D74" s="58" t="s">
        <v>145</v>
      </c>
      <c r="E74" s="12"/>
      <c r="F74" s="44"/>
      <c r="G74" s="23">
        <v>1</v>
      </c>
      <c r="H74" s="43"/>
      <c r="I74" s="23">
        <v>1</v>
      </c>
      <c r="J74" s="43">
        <v>360000</v>
      </c>
      <c r="K74" s="23">
        <v>1</v>
      </c>
      <c r="L74" s="43">
        <v>360000</v>
      </c>
      <c r="M74" s="21">
        <v>0</v>
      </c>
      <c r="N74" s="25">
        <v>0</v>
      </c>
      <c r="O74" s="20">
        <v>0</v>
      </c>
      <c r="P74" s="38"/>
      <c r="Q74" s="20"/>
      <c r="R74" s="18"/>
      <c r="S74" s="21">
        <f t="shared" ref="S74:T81" si="22">SUM(K74,M74,O74,Q74)</f>
        <v>1</v>
      </c>
      <c r="T74" s="32">
        <f t="shared" si="22"/>
        <v>360000</v>
      </c>
      <c r="U74" s="20"/>
      <c r="V74" s="18"/>
      <c r="W74" s="20"/>
      <c r="X74" s="20"/>
      <c r="Y74" s="7"/>
    </row>
    <row r="75" spans="1:25" s="11" customFormat="1" ht="69.75" customHeight="1" thickBot="1" x14ac:dyDescent="0.25">
      <c r="A75" s="4" t="s">
        <v>12</v>
      </c>
      <c r="B75" s="2" t="s">
        <v>12</v>
      </c>
      <c r="C75" s="58" t="s">
        <v>97</v>
      </c>
      <c r="D75" s="58" t="s">
        <v>146</v>
      </c>
      <c r="E75" s="3" t="s">
        <v>12</v>
      </c>
      <c r="F75" s="8" t="s">
        <v>12</v>
      </c>
      <c r="G75" s="23">
        <v>1</v>
      </c>
      <c r="H75" s="43"/>
      <c r="I75" s="21">
        <v>1</v>
      </c>
      <c r="J75" s="43">
        <v>987250</v>
      </c>
      <c r="K75" s="21">
        <v>1</v>
      </c>
      <c r="L75" s="25">
        <v>987250</v>
      </c>
      <c r="M75" s="21">
        <v>0</v>
      </c>
      <c r="N75" s="25">
        <v>0</v>
      </c>
      <c r="O75" s="21">
        <v>0</v>
      </c>
      <c r="P75" s="25"/>
      <c r="Q75" s="21" t="s">
        <v>12</v>
      </c>
      <c r="R75" s="25" t="s">
        <v>12</v>
      </c>
      <c r="S75" s="21">
        <f t="shared" si="22"/>
        <v>1</v>
      </c>
      <c r="T75" s="32">
        <f t="shared" si="22"/>
        <v>987250</v>
      </c>
      <c r="U75" s="21" t="s">
        <v>12</v>
      </c>
      <c r="V75" s="3"/>
      <c r="W75" s="21" t="s">
        <v>12</v>
      </c>
      <c r="X75" s="21" t="s">
        <v>12</v>
      </c>
      <c r="Y75" s="3" t="s">
        <v>12</v>
      </c>
    </row>
    <row r="76" spans="1:25" s="11" customFormat="1" ht="60" customHeight="1" thickBot="1" x14ac:dyDescent="0.25">
      <c r="A76" s="63"/>
      <c r="B76" s="7"/>
      <c r="C76" s="58" t="s">
        <v>99</v>
      </c>
      <c r="D76" s="58" t="s">
        <v>147</v>
      </c>
      <c r="E76" s="12"/>
      <c r="F76" s="44"/>
      <c r="G76" s="23">
        <v>1</v>
      </c>
      <c r="H76" s="43"/>
      <c r="I76" s="23">
        <v>1</v>
      </c>
      <c r="J76" s="43">
        <v>10800000</v>
      </c>
      <c r="K76" s="23">
        <v>1</v>
      </c>
      <c r="L76" s="43">
        <v>10800000</v>
      </c>
      <c r="M76" s="21">
        <v>0</v>
      </c>
      <c r="N76" s="25">
        <v>0</v>
      </c>
      <c r="O76" s="20">
        <v>0</v>
      </c>
      <c r="P76" s="25"/>
      <c r="Q76" s="20"/>
      <c r="R76" s="18"/>
      <c r="S76" s="21">
        <f t="shared" si="22"/>
        <v>1</v>
      </c>
      <c r="T76" s="32">
        <f t="shared" si="22"/>
        <v>10800000</v>
      </c>
      <c r="U76" s="20"/>
      <c r="V76" s="18"/>
      <c r="W76" s="20"/>
      <c r="X76" s="20"/>
      <c r="Y76" s="7"/>
    </row>
    <row r="77" spans="1:25" s="11" customFormat="1" ht="79.5" customHeight="1" thickBot="1" x14ac:dyDescent="0.25">
      <c r="A77" s="74" t="s">
        <v>100</v>
      </c>
      <c r="B77" s="2" t="s">
        <v>12</v>
      </c>
      <c r="C77" s="57" t="s">
        <v>101</v>
      </c>
      <c r="D77" s="57" t="s">
        <v>148</v>
      </c>
      <c r="E77" s="12"/>
      <c r="F77" s="44"/>
      <c r="G77" s="33">
        <v>1</v>
      </c>
      <c r="H77" s="44">
        <f>SUM(H78:H99)</f>
        <v>38000000</v>
      </c>
      <c r="I77" s="33">
        <v>1</v>
      </c>
      <c r="J77" s="44">
        <f>SUM(J78:J99)</f>
        <v>178605420</v>
      </c>
      <c r="K77" s="33">
        <f>L77/J77</f>
        <v>0</v>
      </c>
      <c r="L77" s="44">
        <f>SUM(L78:L99)</f>
        <v>0</v>
      </c>
      <c r="M77" s="21">
        <v>0</v>
      </c>
      <c r="N77" s="44">
        <f>SUM(N78:N99)</f>
        <v>0</v>
      </c>
      <c r="O77" s="20">
        <v>0</v>
      </c>
      <c r="P77" s="44">
        <f>SUM(P78:P99)</f>
        <v>0</v>
      </c>
      <c r="Q77" s="20"/>
      <c r="R77" s="18"/>
      <c r="S77" s="33">
        <f>T77/J77</f>
        <v>0</v>
      </c>
      <c r="T77" s="44">
        <f>SUM(T78:T99)</f>
        <v>0</v>
      </c>
      <c r="U77" s="20"/>
      <c r="V77" s="18"/>
      <c r="W77" s="20"/>
      <c r="X77" s="20"/>
      <c r="Y77" s="7"/>
    </row>
    <row r="78" spans="1:25" s="11" customFormat="1" ht="39" customHeight="1" thickBot="1" x14ac:dyDescent="0.25">
      <c r="A78" s="74"/>
      <c r="B78" s="7"/>
      <c r="C78" s="58" t="s">
        <v>102</v>
      </c>
      <c r="D78" s="58" t="s">
        <v>149</v>
      </c>
      <c r="E78" s="12"/>
      <c r="F78" s="44"/>
      <c r="G78" s="23"/>
      <c r="H78" s="43">
        <v>8000000</v>
      </c>
      <c r="I78" s="23"/>
      <c r="J78" s="43">
        <v>2430000</v>
      </c>
      <c r="K78" s="23">
        <v>0</v>
      </c>
      <c r="L78" s="43">
        <v>0</v>
      </c>
      <c r="M78" s="21">
        <v>0</v>
      </c>
      <c r="N78" s="25">
        <v>0</v>
      </c>
      <c r="O78" s="20">
        <v>0</v>
      </c>
      <c r="P78" s="25"/>
      <c r="Q78" s="20"/>
      <c r="R78" s="18"/>
      <c r="S78" s="21"/>
      <c r="T78" s="32"/>
      <c r="U78" s="20"/>
      <c r="V78" s="18"/>
      <c r="W78" s="20"/>
      <c r="X78" s="20"/>
      <c r="Y78" s="7"/>
    </row>
    <row r="79" spans="1:25" s="11" customFormat="1" ht="58.5" customHeight="1" thickBot="1" x14ac:dyDescent="0.25">
      <c r="A79" s="63"/>
      <c r="B79" s="7"/>
      <c r="C79" s="58" t="s">
        <v>103</v>
      </c>
      <c r="D79" s="58" t="s">
        <v>150</v>
      </c>
      <c r="E79" s="12"/>
      <c r="F79" s="44"/>
      <c r="G79" s="23">
        <v>1</v>
      </c>
      <c r="H79" s="85">
        <v>30000000</v>
      </c>
      <c r="I79" s="23">
        <v>1</v>
      </c>
      <c r="J79" s="43">
        <v>3202000</v>
      </c>
      <c r="K79" s="23">
        <v>0</v>
      </c>
      <c r="L79" s="43">
        <v>0</v>
      </c>
      <c r="M79" s="21">
        <v>0</v>
      </c>
      <c r="N79" s="25">
        <v>0</v>
      </c>
      <c r="O79" s="20">
        <v>0</v>
      </c>
      <c r="P79" s="38">
        <v>0</v>
      </c>
      <c r="Q79" s="20"/>
      <c r="R79" s="18"/>
      <c r="S79" s="21">
        <f t="shared" si="22"/>
        <v>0</v>
      </c>
      <c r="T79" s="32">
        <f t="shared" si="22"/>
        <v>0</v>
      </c>
      <c r="U79" s="20"/>
      <c r="V79" s="18"/>
      <c r="W79" s="20"/>
      <c r="X79" s="20"/>
      <c r="Y79" s="7"/>
    </row>
    <row r="80" spans="1:25" s="89" customFormat="1" ht="47.25" customHeight="1" thickBot="1" x14ac:dyDescent="0.25">
      <c r="A80" s="96"/>
      <c r="B80" s="97"/>
      <c r="C80" s="77" t="s">
        <v>104</v>
      </c>
      <c r="D80" s="77" t="s">
        <v>169</v>
      </c>
      <c r="E80" s="98"/>
      <c r="F80" s="99"/>
      <c r="G80" s="94">
        <v>1</v>
      </c>
      <c r="H80" s="85"/>
      <c r="I80" s="94">
        <v>1</v>
      </c>
      <c r="J80" s="85">
        <v>858000</v>
      </c>
      <c r="K80" s="94">
        <v>0</v>
      </c>
      <c r="L80" s="85">
        <v>0</v>
      </c>
      <c r="M80" s="39">
        <v>0</v>
      </c>
      <c r="N80" s="86">
        <v>0</v>
      </c>
      <c r="O80" s="100">
        <v>0</v>
      </c>
      <c r="P80" s="101">
        <v>0</v>
      </c>
      <c r="Q80" s="100"/>
      <c r="R80" s="102"/>
      <c r="S80" s="39">
        <f t="shared" si="22"/>
        <v>0</v>
      </c>
      <c r="T80" s="87">
        <f t="shared" si="22"/>
        <v>0</v>
      </c>
      <c r="U80" s="100"/>
      <c r="V80" s="102"/>
      <c r="W80" s="100"/>
      <c r="X80" s="100"/>
      <c r="Y80" s="97"/>
    </row>
    <row r="81" spans="1:25" s="89" customFormat="1" ht="56.25" customHeight="1" thickBot="1" x14ac:dyDescent="0.25">
      <c r="A81" s="96"/>
      <c r="B81" s="97"/>
      <c r="C81" s="77" t="s">
        <v>105</v>
      </c>
      <c r="D81" s="77" t="s">
        <v>170</v>
      </c>
      <c r="E81" s="98"/>
      <c r="F81" s="99"/>
      <c r="G81" s="94">
        <v>0.70169999999999999</v>
      </c>
      <c r="H81" s="85">
        <v>0</v>
      </c>
      <c r="I81" s="94">
        <v>1</v>
      </c>
      <c r="J81" s="85">
        <v>292600</v>
      </c>
      <c r="K81" s="94">
        <v>0</v>
      </c>
      <c r="L81" s="85">
        <v>0</v>
      </c>
      <c r="M81" s="39">
        <v>0</v>
      </c>
      <c r="N81" s="86">
        <v>0</v>
      </c>
      <c r="O81" s="100">
        <v>0</v>
      </c>
      <c r="P81" s="101">
        <v>0</v>
      </c>
      <c r="Q81" s="100"/>
      <c r="R81" s="102"/>
      <c r="S81" s="39">
        <f t="shared" si="22"/>
        <v>0</v>
      </c>
      <c r="T81" s="87">
        <f t="shared" si="22"/>
        <v>0</v>
      </c>
      <c r="U81" s="100"/>
      <c r="V81" s="102"/>
      <c r="W81" s="100"/>
      <c r="X81" s="100"/>
      <c r="Y81" s="97"/>
    </row>
    <row r="82" spans="1:25" s="11" customFormat="1" ht="78" customHeight="1" thickBot="1" x14ac:dyDescent="0.25">
      <c r="A82" s="49" t="s">
        <v>12</v>
      </c>
      <c r="B82" s="50" t="s">
        <v>12</v>
      </c>
      <c r="C82" s="66" t="s">
        <v>106</v>
      </c>
      <c r="D82" s="62" t="s">
        <v>151</v>
      </c>
      <c r="E82" s="51"/>
      <c r="F82" s="69"/>
      <c r="G82" s="53">
        <v>1</v>
      </c>
      <c r="H82" s="43">
        <v>0</v>
      </c>
      <c r="I82" s="21">
        <v>1</v>
      </c>
      <c r="J82" s="43">
        <v>3890820</v>
      </c>
      <c r="K82" s="21">
        <v>0</v>
      </c>
      <c r="L82" s="25">
        <v>0</v>
      </c>
      <c r="M82" s="21">
        <v>0</v>
      </c>
      <c r="N82" s="25">
        <v>0</v>
      </c>
      <c r="O82" s="21">
        <v>0</v>
      </c>
      <c r="P82" s="25">
        <v>0</v>
      </c>
      <c r="Q82" s="21" t="s">
        <v>12</v>
      </c>
      <c r="R82" s="25" t="s">
        <v>12</v>
      </c>
      <c r="S82" s="21">
        <f t="shared" ref="S82" si="23">SUM(K82,M82,O82,Q82)</f>
        <v>0</v>
      </c>
      <c r="T82" s="32">
        <f t="shared" ref="T82" si="24">SUM(L82,N82,P82,R82)</f>
        <v>0</v>
      </c>
      <c r="U82" s="21" t="s">
        <v>12</v>
      </c>
      <c r="V82" s="3" t="s">
        <v>12</v>
      </c>
      <c r="W82" s="21" t="s">
        <v>12</v>
      </c>
      <c r="X82" s="21" t="s">
        <v>12</v>
      </c>
      <c r="Y82" s="3" t="s">
        <v>12</v>
      </c>
    </row>
    <row r="83" spans="1:25" s="11" customFormat="1" ht="56.25" customHeight="1" thickBot="1" x14ac:dyDescent="0.25">
      <c r="A83" s="49" t="s">
        <v>12</v>
      </c>
      <c r="B83" s="50" t="s">
        <v>12</v>
      </c>
      <c r="C83" s="66" t="s">
        <v>107</v>
      </c>
      <c r="D83" s="62" t="s">
        <v>157</v>
      </c>
      <c r="E83" s="51"/>
      <c r="F83" s="56"/>
      <c r="G83" s="53">
        <v>1</v>
      </c>
      <c r="H83" s="43">
        <v>0</v>
      </c>
      <c r="I83" s="21">
        <v>1</v>
      </c>
      <c r="J83" s="43">
        <v>16500000</v>
      </c>
      <c r="K83" s="21">
        <v>0</v>
      </c>
      <c r="L83" s="25">
        <v>0</v>
      </c>
      <c r="M83" s="21">
        <v>0</v>
      </c>
      <c r="N83" s="25">
        <v>0</v>
      </c>
      <c r="O83" s="21">
        <v>0</v>
      </c>
      <c r="P83" s="25">
        <v>0</v>
      </c>
      <c r="Q83" s="21" t="s">
        <v>12</v>
      </c>
      <c r="R83" s="25" t="s">
        <v>12</v>
      </c>
      <c r="S83" s="21">
        <f t="shared" ref="S83:S84" si="25">SUM(K83,M83,O83,Q83)</f>
        <v>0</v>
      </c>
      <c r="T83" s="32">
        <f t="shared" ref="T83:T84" si="26">SUM(L83,N83,P83,R83)</f>
        <v>0</v>
      </c>
      <c r="U83" s="21" t="s">
        <v>12</v>
      </c>
      <c r="V83" s="3" t="s">
        <v>12</v>
      </c>
      <c r="W83" s="21" t="s">
        <v>12</v>
      </c>
      <c r="X83" s="21" t="s">
        <v>12</v>
      </c>
      <c r="Y83" s="3" t="s">
        <v>12</v>
      </c>
    </row>
    <row r="84" spans="1:25" s="11" customFormat="1" ht="57" customHeight="1" thickBot="1" x14ac:dyDescent="0.25">
      <c r="A84" s="46"/>
      <c r="B84" s="47"/>
      <c r="C84" s="75" t="s">
        <v>152</v>
      </c>
      <c r="D84" s="75" t="s">
        <v>195</v>
      </c>
      <c r="E84" s="10"/>
      <c r="F84" s="48"/>
      <c r="G84" s="23">
        <v>1</v>
      </c>
      <c r="H84" s="43">
        <v>0</v>
      </c>
      <c r="I84" s="21">
        <v>1</v>
      </c>
      <c r="J84" s="43">
        <v>11100000</v>
      </c>
      <c r="K84" s="21">
        <v>0</v>
      </c>
      <c r="L84" s="25">
        <v>0</v>
      </c>
      <c r="M84" s="21">
        <v>0</v>
      </c>
      <c r="N84" s="25">
        <v>0</v>
      </c>
      <c r="O84" s="21">
        <v>0</v>
      </c>
      <c r="P84" s="25">
        <v>0</v>
      </c>
      <c r="Q84" s="21" t="s">
        <v>12</v>
      </c>
      <c r="R84" s="25" t="s">
        <v>12</v>
      </c>
      <c r="S84" s="21">
        <f t="shared" si="25"/>
        <v>0</v>
      </c>
      <c r="T84" s="32">
        <f t="shared" si="26"/>
        <v>0</v>
      </c>
      <c r="U84" s="21" t="s">
        <v>12</v>
      </c>
      <c r="V84" s="3" t="s">
        <v>12</v>
      </c>
      <c r="W84" s="21" t="s">
        <v>12</v>
      </c>
      <c r="X84" s="21" t="s">
        <v>12</v>
      </c>
      <c r="Y84" s="3" t="s">
        <v>12</v>
      </c>
    </row>
    <row r="85" spans="1:25" s="89" customFormat="1" ht="57" customHeight="1" thickBot="1" x14ac:dyDescent="0.3">
      <c r="A85" s="78"/>
      <c r="B85" s="79"/>
      <c r="C85" s="116" t="s">
        <v>177</v>
      </c>
      <c r="D85" s="81" t="s">
        <v>196</v>
      </c>
      <c r="E85" s="92"/>
      <c r="F85" s="93"/>
      <c r="G85" s="94">
        <v>1</v>
      </c>
      <c r="H85" s="85"/>
      <c r="I85" s="39">
        <v>1</v>
      </c>
      <c r="J85" s="85">
        <v>3200000</v>
      </c>
      <c r="K85" s="39">
        <v>0</v>
      </c>
      <c r="L85" s="86">
        <v>0</v>
      </c>
      <c r="M85" s="39">
        <v>0</v>
      </c>
      <c r="N85" s="86">
        <v>0</v>
      </c>
      <c r="O85" s="39">
        <v>0</v>
      </c>
      <c r="P85" s="86">
        <v>0</v>
      </c>
      <c r="Q85" s="39" t="s">
        <v>12</v>
      </c>
      <c r="R85" s="86" t="s">
        <v>12</v>
      </c>
      <c r="S85" s="39">
        <f t="shared" ref="S85:S100" si="27">SUM(K85,M85,O85,Q85)</f>
        <v>0</v>
      </c>
      <c r="T85" s="87">
        <f t="shared" ref="T85:T100" si="28">SUM(L85,N85,P85,R85)</f>
        <v>0</v>
      </c>
      <c r="U85" s="39" t="s">
        <v>12</v>
      </c>
      <c r="V85" s="88" t="s">
        <v>12</v>
      </c>
      <c r="W85" s="39" t="s">
        <v>12</v>
      </c>
      <c r="X85" s="39" t="s">
        <v>12</v>
      </c>
      <c r="Y85" s="88" t="s">
        <v>12</v>
      </c>
    </row>
    <row r="86" spans="1:25" s="89" customFormat="1" ht="49.5" customHeight="1" thickBot="1" x14ac:dyDescent="0.3">
      <c r="A86" s="117"/>
      <c r="B86" s="79"/>
      <c r="C86" s="116" t="s">
        <v>197</v>
      </c>
      <c r="D86" s="81" t="s">
        <v>199</v>
      </c>
      <c r="E86" s="92"/>
      <c r="F86" s="93"/>
      <c r="G86" s="94">
        <v>1</v>
      </c>
      <c r="H86" s="85"/>
      <c r="I86" s="39">
        <v>1</v>
      </c>
      <c r="J86" s="85">
        <v>6390000</v>
      </c>
      <c r="K86" s="39">
        <v>0</v>
      </c>
      <c r="L86" s="86">
        <v>0</v>
      </c>
      <c r="M86" s="39">
        <v>0</v>
      </c>
      <c r="N86" s="86">
        <v>0</v>
      </c>
      <c r="O86" s="39">
        <v>0</v>
      </c>
      <c r="P86" s="86">
        <v>0</v>
      </c>
      <c r="Q86" s="39" t="s">
        <v>12</v>
      </c>
      <c r="R86" s="86" t="s">
        <v>12</v>
      </c>
      <c r="S86" s="39">
        <f t="shared" ref="S86:S99" si="29">SUM(K86,M86,O86,Q86)</f>
        <v>0</v>
      </c>
      <c r="T86" s="87">
        <f t="shared" ref="T86:T99" si="30">SUM(L86,N86,P86,R86)</f>
        <v>0</v>
      </c>
      <c r="U86" s="39" t="s">
        <v>12</v>
      </c>
      <c r="V86" s="88" t="s">
        <v>12</v>
      </c>
      <c r="W86" s="39" t="s">
        <v>12</v>
      </c>
      <c r="X86" s="39" t="s">
        <v>12</v>
      </c>
      <c r="Y86" s="88" t="s">
        <v>12</v>
      </c>
    </row>
    <row r="87" spans="1:25" s="89" customFormat="1" ht="42" customHeight="1" thickBot="1" x14ac:dyDescent="0.25">
      <c r="A87" s="117"/>
      <c r="B87" s="79"/>
      <c r="C87" s="81" t="s">
        <v>178</v>
      </c>
      <c r="D87" s="81" t="s">
        <v>198</v>
      </c>
      <c r="E87" s="92"/>
      <c r="F87" s="93"/>
      <c r="G87" s="94">
        <v>1</v>
      </c>
      <c r="H87" s="85"/>
      <c r="I87" s="39">
        <v>1</v>
      </c>
      <c r="J87" s="85">
        <v>90000</v>
      </c>
      <c r="K87" s="39">
        <v>0</v>
      </c>
      <c r="L87" s="86">
        <v>0</v>
      </c>
      <c r="M87" s="39">
        <v>0</v>
      </c>
      <c r="N87" s="86">
        <v>0</v>
      </c>
      <c r="O87" s="39">
        <v>0</v>
      </c>
      <c r="P87" s="86">
        <v>0</v>
      </c>
      <c r="Q87" s="39" t="s">
        <v>12</v>
      </c>
      <c r="R87" s="86" t="s">
        <v>12</v>
      </c>
      <c r="S87" s="39">
        <f t="shared" si="29"/>
        <v>0</v>
      </c>
      <c r="T87" s="87">
        <f t="shared" si="30"/>
        <v>0</v>
      </c>
      <c r="U87" s="39" t="s">
        <v>12</v>
      </c>
      <c r="V87" s="88" t="s">
        <v>12</v>
      </c>
      <c r="W87" s="39" t="s">
        <v>12</v>
      </c>
      <c r="X87" s="39" t="s">
        <v>12</v>
      </c>
      <c r="Y87" s="88" t="s">
        <v>12</v>
      </c>
    </row>
    <row r="88" spans="1:25" s="89" customFormat="1" ht="42" customHeight="1" thickBot="1" x14ac:dyDescent="0.25">
      <c r="A88" s="117"/>
      <c r="B88" s="79"/>
      <c r="C88" s="81" t="s">
        <v>179</v>
      </c>
      <c r="D88" s="81" t="s">
        <v>200</v>
      </c>
      <c r="E88" s="92"/>
      <c r="F88" s="93"/>
      <c r="G88" s="94">
        <v>1</v>
      </c>
      <c r="H88" s="85"/>
      <c r="I88" s="39">
        <v>1</v>
      </c>
      <c r="J88" s="85">
        <v>3000000</v>
      </c>
      <c r="K88" s="39">
        <v>0</v>
      </c>
      <c r="L88" s="86">
        <v>0</v>
      </c>
      <c r="M88" s="39">
        <v>0</v>
      </c>
      <c r="N88" s="86">
        <v>0</v>
      </c>
      <c r="O88" s="39">
        <v>0</v>
      </c>
      <c r="P88" s="86">
        <v>0</v>
      </c>
      <c r="Q88" s="39" t="s">
        <v>12</v>
      </c>
      <c r="R88" s="86" t="s">
        <v>12</v>
      </c>
      <c r="S88" s="39">
        <f t="shared" si="29"/>
        <v>0</v>
      </c>
      <c r="T88" s="87">
        <f t="shared" si="30"/>
        <v>0</v>
      </c>
      <c r="U88" s="39" t="s">
        <v>12</v>
      </c>
      <c r="V88" s="88" t="s">
        <v>12</v>
      </c>
      <c r="W88" s="39" t="s">
        <v>12</v>
      </c>
      <c r="X88" s="39" t="s">
        <v>12</v>
      </c>
      <c r="Y88" s="88" t="s">
        <v>12</v>
      </c>
    </row>
    <row r="89" spans="1:25" s="89" customFormat="1" ht="49.5" customHeight="1" thickBot="1" x14ac:dyDescent="0.25">
      <c r="A89" s="117"/>
      <c r="B89" s="79"/>
      <c r="C89" s="81" t="s">
        <v>180</v>
      </c>
      <c r="D89" s="81" t="s">
        <v>201</v>
      </c>
      <c r="E89" s="92"/>
      <c r="F89" s="93"/>
      <c r="G89" s="94">
        <v>1</v>
      </c>
      <c r="H89" s="85"/>
      <c r="I89" s="39">
        <v>1</v>
      </c>
      <c r="J89" s="85">
        <v>3000000</v>
      </c>
      <c r="K89" s="39">
        <v>0</v>
      </c>
      <c r="L89" s="86">
        <v>0</v>
      </c>
      <c r="M89" s="39">
        <v>0</v>
      </c>
      <c r="N89" s="86">
        <v>0</v>
      </c>
      <c r="O89" s="39">
        <v>0</v>
      </c>
      <c r="P89" s="86">
        <v>0</v>
      </c>
      <c r="Q89" s="39" t="s">
        <v>12</v>
      </c>
      <c r="R89" s="86" t="s">
        <v>12</v>
      </c>
      <c r="S89" s="39">
        <f t="shared" si="29"/>
        <v>0</v>
      </c>
      <c r="T89" s="87">
        <f t="shared" si="30"/>
        <v>0</v>
      </c>
      <c r="U89" s="39" t="s">
        <v>12</v>
      </c>
      <c r="V89" s="88" t="s">
        <v>12</v>
      </c>
      <c r="W89" s="39" t="s">
        <v>12</v>
      </c>
      <c r="X89" s="39" t="s">
        <v>12</v>
      </c>
      <c r="Y89" s="88" t="s">
        <v>12</v>
      </c>
    </row>
    <row r="90" spans="1:25" s="89" customFormat="1" ht="72.75" customHeight="1" thickBot="1" x14ac:dyDescent="0.3">
      <c r="A90" s="117"/>
      <c r="B90" s="79"/>
      <c r="C90" s="116" t="s">
        <v>181</v>
      </c>
      <c r="D90" s="81" t="s">
        <v>202</v>
      </c>
      <c r="E90" s="92"/>
      <c r="F90" s="93"/>
      <c r="G90" s="94">
        <v>1</v>
      </c>
      <c r="H90" s="85"/>
      <c r="I90" s="39">
        <v>1</v>
      </c>
      <c r="J90" s="85">
        <v>9000000</v>
      </c>
      <c r="K90" s="39">
        <v>0</v>
      </c>
      <c r="L90" s="86">
        <v>0</v>
      </c>
      <c r="M90" s="39">
        <v>0</v>
      </c>
      <c r="N90" s="86">
        <v>0</v>
      </c>
      <c r="O90" s="39">
        <v>0</v>
      </c>
      <c r="P90" s="86">
        <v>0</v>
      </c>
      <c r="Q90" s="39" t="s">
        <v>12</v>
      </c>
      <c r="R90" s="86" t="s">
        <v>12</v>
      </c>
      <c r="S90" s="39">
        <f t="shared" si="29"/>
        <v>0</v>
      </c>
      <c r="T90" s="87">
        <f t="shared" si="30"/>
        <v>0</v>
      </c>
      <c r="U90" s="39" t="s">
        <v>12</v>
      </c>
      <c r="V90" s="88" t="s">
        <v>12</v>
      </c>
      <c r="W90" s="39" t="s">
        <v>12</v>
      </c>
      <c r="X90" s="39" t="s">
        <v>12</v>
      </c>
      <c r="Y90" s="88" t="s">
        <v>12</v>
      </c>
    </row>
    <row r="91" spans="1:25" s="89" customFormat="1" ht="59.25" customHeight="1" thickBot="1" x14ac:dyDescent="0.3">
      <c r="A91" s="117"/>
      <c r="B91" s="79"/>
      <c r="C91" s="91" t="s">
        <v>182</v>
      </c>
      <c r="D91" s="95" t="s">
        <v>171</v>
      </c>
      <c r="E91" s="92"/>
      <c r="F91" s="93"/>
      <c r="G91" s="94">
        <v>1</v>
      </c>
      <c r="H91" s="85"/>
      <c r="I91" s="39">
        <v>1</v>
      </c>
      <c r="J91" s="85">
        <v>63000000</v>
      </c>
      <c r="K91" s="39">
        <v>0</v>
      </c>
      <c r="L91" s="86">
        <v>0</v>
      </c>
      <c r="M91" s="39">
        <v>0</v>
      </c>
      <c r="N91" s="86">
        <v>0</v>
      </c>
      <c r="O91" s="39">
        <v>0</v>
      </c>
      <c r="P91" s="86">
        <v>0</v>
      </c>
      <c r="Q91" s="39" t="s">
        <v>12</v>
      </c>
      <c r="R91" s="86" t="s">
        <v>12</v>
      </c>
      <c r="S91" s="39">
        <f t="shared" ref="S91:S97" si="31">SUM(K91,M91,O91,Q91)</f>
        <v>0</v>
      </c>
      <c r="T91" s="87">
        <f t="shared" ref="T91:T97" si="32">SUM(L91,N91,P91,R91)</f>
        <v>0</v>
      </c>
      <c r="U91" s="39" t="s">
        <v>12</v>
      </c>
      <c r="V91" s="88" t="s">
        <v>12</v>
      </c>
      <c r="W91" s="39" t="s">
        <v>12</v>
      </c>
      <c r="X91" s="39" t="s">
        <v>12</v>
      </c>
      <c r="Y91" s="88" t="s">
        <v>12</v>
      </c>
    </row>
    <row r="92" spans="1:25" s="89" customFormat="1" ht="42" customHeight="1" thickBot="1" x14ac:dyDescent="0.25">
      <c r="A92" s="117"/>
      <c r="B92" s="79"/>
      <c r="C92" s="95" t="s">
        <v>183</v>
      </c>
      <c r="D92" s="81" t="s">
        <v>203</v>
      </c>
      <c r="E92" s="92"/>
      <c r="F92" s="93"/>
      <c r="G92" s="94">
        <v>1</v>
      </c>
      <c r="H92" s="85"/>
      <c r="I92" s="39">
        <v>1</v>
      </c>
      <c r="J92" s="85">
        <v>90000</v>
      </c>
      <c r="K92" s="39">
        <v>0</v>
      </c>
      <c r="L92" s="86">
        <v>0</v>
      </c>
      <c r="M92" s="39">
        <v>0</v>
      </c>
      <c r="N92" s="86">
        <v>0</v>
      </c>
      <c r="O92" s="39">
        <v>0</v>
      </c>
      <c r="P92" s="86">
        <v>0</v>
      </c>
      <c r="Q92" s="39" t="s">
        <v>12</v>
      </c>
      <c r="R92" s="86" t="s">
        <v>12</v>
      </c>
      <c r="S92" s="39">
        <f t="shared" si="31"/>
        <v>0</v>
      </c>
      <c r="T92" s="87">
        <f t="shared" si="32"/>
        <v>0</v>
      </c>
      <c r="U92" s="39" t="s">
        <v>12</v>
      </c>
      <c r="V92" s="88" t="s">
        <v>12</v>
      </c>
      <c r="W92" s="39" t="s">
        <v>12</v>
      </c>
      <c r="X92" s="39" t="s">
        <v>12</v>
      </c>
      <c r="Y92" s="88"/>
    </row>
    <row r="93" spans="1:25" s="89" customFormat="1" ht="42" customHeight="1" thickBot="1" x14ac:dyDescent="0.25">
      <c r="A93" s="117"/>
      <c r="B93" s="79"/>
      <c r="C93" s="95" t="s">
        <v>184</v>
      </c>
      <c r="D93" s="95" t="s">
        <v>204</v>
      </c>
      <c r="E93" s="92"/>
      <c r="F93" s="93"/>
      <c r="G93" s="94">
        <v>1</v>
      </c>
      <c r="H93" s="85"/>
      <c r="I93" s="39">
        <v>1</v>
      </c>
      <c r="J93" s="85">
        <v>572000</v>
      </c>
      <c r="K93" s="39">
        <v>0</v>
      </c>
      <c r="L93" s="86">
        <v>0</v>
      </c>
      <c r="M93" s="39">
        <v>0</v>
      </c>
      <c r="N93" s="86">
        <v>0</v>
      </c>
      <c r="O93" s="39">
        <v>0</v>
      </c>
      <c r="P93" s="86">
        <v>0</v>
      </c>
      <c r="Q93" s="39" t="s">
        <v>12</v>
      </c>
      <c r="R93" s="86" t="s">
        <v>12</v>
      </c>
      <c r="S93" s="39">
        <f t="shared" si="31"/>
        <v>0</v>
      </c>
      <c r="T93" s="87">
        <f t="shared" si="32"/>
        <v>0</v>
      </c>
      <c r="U93" s="39" t="s">
        <v>12</v>
      </c>
      <c r="V93" s="88" t="s">
        <v>12</v>
      </c>
      <c r="W93" s="39" t="s">
        <v>12</v>
      </c>
      <c r="X93" s="39" t="s">
        <v>12</v>
      </c>
      <c r="Y93" s="88" t="s">
        <v>12</v>
      </c>
    </row>
    <row r="94" spans="1:25" s="89" customFormat="1" ht="42" customHeight="1" thickBot="1" x14ac:dyDescent="0.3">
      <c r="A94" s="117"/>
      <c r="B94" s="79"/>
      <c r="C94" s="116" t="s">
        <v>185</v>
      </c>
      <c r="D94" s="81" t="s">
        <v>202</v>
      </c>
      <c r="E94" s="92"/>
      <c r="F94" s="93"/>
      <c r="G94" s="94">
        <v>1</v>
      </c>
      <c r="H94" s="85"/>
      <c r="I94" s="39">
        <v>1</v>
      </c>
      <c r="J94" s="85">
        <v>5150000</v>
      </c>
      <c r="K94" s="39">
        <v>0</v>
      </c>
      <c r="L94" s="86">
        <v>0</v>
      </c>
      <c r="M94" s="39">
        <v>0</v>
      </c>
      <c r="N94" s="86">
        <v>0</v>
      </c>
      <c r="O94" s="39">
        <v>0</v>
      </c>
      <c r="P94" s="86">
        <v>0</v>
      </c>
      <c r="Q94" s="39" t="s">
        <v>12</v>
      </c>
      <c r="R94" s="86" t="s">
        <v>12</v>
      </c>
      <c r="S94" s="39">
        <f t="shared" si="31"/>
        <v>0</v>
      </c>
      <c r="T94" s="87">
        <f t="shared" si="32"/>
        <v>0</v>
      </c>
      <c r="U94" s="39" t="s">
        <v>12</v>
      </c>
      <c r="V94" s="88" t="s">
        <v>12</v>
      </c>
      <c r="W94" s="39" t="s">
        <v>12</v>
      </c>
      <c r="X94" s="39" t="s">
        <v>12</v>
      </c>
      <c r="Y94" s="88" t="s">
        <v>12</v>
      </c>
    </row>
    <row r="95" spans="1:25" s="89" customFormat="1" ht="58.5" customHeight="1" thickBot="1" x14ac:dyDescent="0.3">
      <c r="A95" s="117"/>
      <c r="B95" s="79"/>
      <c r="C95" s="91" t="s">
        <v>186</v>
      </c>
      <c r="D95" s="95" t="s">
        <v>171</v>
      </c>
      <c r="E95" s="92"/>
      <c r="F95" s="93"/>
      <c r="G95" s="94">
        <v>1</v>
      </c>
      <c r="H95" s="85"/>
      <c r="I95" s="39">
        <v>1</v>
      </c>
      <c r="J95" s="85">
        <v>36000000</v>
      </c>
      <c r="K95" s="39">
        <v>0</v>
      </c>
      <c r="L95" s="86">
        <v>0</v>
      </c>
      <c r="M95" s="39">
        <v>0</v>
      </c>
      <c r="N95" s="86">
        <v>0</v>
      </c>
      <c r="O95" s="39">
        <v>0</v>
      </c>
      <c r="P95" s="86">
        <v>0</v>
      </c>
      <c r="Q95" s="39" t="s">
        <v>12</v>
      </c>
      <c r="R95" s="86" t="s">
        <v>12</v>
      </c>
      <c r="S95" s="39">
        <f t="shared" si="31"/>
        <v>0</v>
      </c>
      <c r="T95" s="87">
        <f t="shared" si="32"/>
        <v>0</v>
      </c>
      <c r="U95" s="39" t="s">
        <v>12</v>
      </c>
      <c r="V95" s="88" t="s">
        <v>12</v>
      </c>
      <c r="W95" s="39" t="s">
        <v>12</v>
      </c>
      <c r="X95" s="39" t="s">
        <v>12</v>
      </c>
      <c r="Y95" s="88" t="s">
        <v>12</v>
      </c>
    </row>
    <row r="96" spans="1:25" s="89" customFormat="1" ht="42" customHeight="1" thickBot="1" x14ac:dyDescent="0.25">
      <c r="A96" s="117"/>
      <c r="B96" s="79"/>
      <c r="C96" s="81" t="s">
        <v>187</v>
      </c>
      <c r="D96" s="95" t="s">
        <v>205</v>
      </c>
      <c r="E96" s="92"/>
      <c r="F96" s="93"/>
      <c r="G96" s="94">
        <v>1</v>
      </c>
      <c r="H96" s="85"/>
      <c r="I96" s="39">
        <v>1</v>
      </c>
      <c r="J96" s="85">
        <v>50000</v>
      </c>
      <c r="K96" s="39">
        <v>0</v>
      </c>
      <c r="L96" s="86">
        <v>0</v>
      </c>
      <c r="M96" s="39">
        <v>0</v>
      </c>
      <c r="N96" s="86">
        <v>0</v>
      </c>
      <c r="O96" s="39">
        <v>0</v>
      </c>
      <c r="P96" s="86">
        <v>0</v>
      </c>
      <c r="Q96" s="39" t="s">
        <v>12</v>
      </c>
      <c r="R96" s="86" t="s">
        <v>12</v>
      </c>
      <c r="S96" s="39">
        <f t="shared" si="31"/>
        <v>0</v>
      </c>
      <c r="T96" s="87">
        <f t="shared" si="32"/>
        <v>0</v>
      </c>
      <c r="U96" s="39" t="s">
        <v>12</v>
      </c>
      <c r="V96" s="88" t="s">
        <v>12</v>
      </c>
      <c r="W96" s="39" t="s">
        <v>12</v>
      </c>
      <c r="X96" s="39" t="s">
        <v>12</v>
      </c>
      <c r="Y96" s="88" t="s">
        <v>12</v>
      </c>
    </row>
    <row r="97" spans="1:25" s="89" customFormat="1" ht="42" customHeight="1" thickBot="1" x14ac:dyDescent="0.25">
      <c r="A97" s="117"/>
      <c r="B97" s="79"/>
      <c r="C97" s="81" t="s">
        <v>188</v>
      </c>
      <c r="D97" s="95" t="s">
        <v>206</v>
      </c>
      <c r="E97" s="92"/>
      <c r="F97" s="93"/>
      <c r="G97" s="94">
        <v>1</v>
      </c>
      <c r="H97" s="85"/>
      <c r="I97" s="39">
        <v>1</v>
      </c>
      <c r="J97" s="85">
        <v>10300000</v>
      </c>
      <c r="K97" s="39">
        <v>0</v>
      </c>
      <c r="L97" s="86">
        <v>0</v>
      </c>
      <c r="M97" s="39">
        <v>0</v>
      </c>
      <c r="N97" s="86">
        <v>0</v>
      </c>
      <c r="O97" s="39">
        <v>0</v>
      </c>
      <c r="P97" s="86">
        <v>0</v>
      </c>
      <c r="Q97" s="39" t="s">
        <v>12</v>
      </c>
      <c r="R97" s="86" t="s">
        <v>12</v>
      </c>
      <c r="S97" s="39">
        <f t="shared" si="31"/>
        <v>0</v>
      </c>
      <c r="T97" s="87">
        <f t="shared" si="32"/>
        <v>0</v>
      </c>
      <c r="U97" s="39" t="s">
        <v>12</v>
      </c>
      <c r="V97" s="88" t="s">
        <v>12</v>
      </c>
      <c r="W97" s="39" t="s">
        <v>12</v>
      </c>
      <c r="X97" s="39" t="s">
        <v>12</v>
      </c>
      <c r="Y97" s="88" t="s">
        <v>12</v>
      </c>
    </row>
    <row r="98" spans="1:25" s="89" customFormat="1" ht="42" customHeight="1" thickBot="1" x14ac:dyDescent="0.25">
      <c r="A98" s="117"/>
      <c r="B98" s="79"/>
      <c r="C98" s="81" t="s">
        <v>189</v>
      </c>
      <c r="D98" s="95" t="s">
        <v>207</v>
      </c>
      <c r="E98" s="92"/>
      <c r="F98" s="93"/>
      <c r="G98" s="94">
        <v>1</v>
      </c>
      <c r="H98" s="85"/>
      <c r="I98" s="39">
        <v>1</v>
      </c>
      <c r="J98" s="85">
        <v>400000</v>
      </c>
      <c r="K98" s="39">
        <v>0</v>
      </c>
      <c r="L98" s="86">
        <v>0</v>
      </c>
      <c r="M98" s="39">
        <v>0</v>
      </c>
      <c r="N98" s="86">
        <v>0</v>
      </c>
      <c r="O98" s="39">
        <v>0</v>
      </c>
      <c r="P98" s="86">
        <v>0</v>
      </c>
      <c r="Q98" s="39" t="s">
        <v>12</v>
      </c>
      <c r="R98" s="86" t="s">
        <v>12</v>
      </c>
      <c r="S98" s="39">
        <f t="shared" ref="S98" si="33">SUM(K98,M98,O98,Q98)</f>
        <v>0</v>
      </c>
      <c r="T98" s="87">
        <f t="shared" ref="T98" si="34">SUM(L98,N98,P98,R98)</f>
        <v>0</v>
      </c>
      <c r="U98" s="39" t="s">
        <v>12</v>
      </c>
      <c r="V98" s="88" t="s">
        <v>12</v>
      </c>
      <c r="W98" s="39" t="s">
        <v>12</v>
      </c>
      <c r="X98" s="39" t="s">
        <v>12</v>
      </c>
      <c r="Y98" s="88" t="s">
        <v>12</v>
      </c>
    </row>
    <row r="99" spans="1:25" s="89" customFormat="1" ht="58.5" customHeight="1" thickBot="1" x14ac:dyDescent="0.25">
      <c r="A99" s="117"/>
      <c r="B99" s="90"/>
      <c r="C99" s="179" t="s">
        <v>190</v>
      </c>
      <c r="D99" s="81" t="s">
        <v>208</v>
      </c>
      <c r="E99" s="92"/>
      <c r="F99" s="93"/>
      <c r="G99" s="94">
        <v>1</v>
      </c>
      <c r="H99" s="85"/>
      <c r="I99" s="39">
        <v>1</v>
      </c>
      <c r="J99" s="85">
        <v>90000</v>
      </c>
      <c r="K99" s="39">
        <v>0</v>
      </c>
      <c r="L99" s="86">
        <v>0</v>
      </c>
      <c r="M99" s="39">
        <v>0</v>
      </c>
      <c r="N99" s="86">
        <v>0</v>
      </c>
      <c r="O99" s="39">
        <v>0</v>
      </c>
      <c r="P99" s="86">
        <v>0</v>
      </c>
      <c r="Q99" s="39" t="s">
        <v>12</v>
      </c>
      <c r="R99" s="86" t="s">
        <v>12</v>
      </c>
      <c r="S99" s="39">
        <f t="shared" si="29"/>
        <v>0</v>
      </c>
      <c r="T99" s="87">
        <f t="shared" si="30"/>
        <v>0</v>
      </c>
      <c r="U99" s="39" t="s">
        <v>12</v>
      </c>
      <c r="V99" s="88" t="s">
        <v>12</v>
      </c>
      <c r="W99" s="39" t="s">
        <v>12</v>
      </c>
      <c r="X99" s="39" t="s">
        <v>12</v>
      </c>
      <c r="Y99" s="88" t="s">
        <v>12</v>
      </c>
    </row>
    <row r="100" spans="1:25" s="11" customFormat="1" ht="118.5" customHeight="1" thickBot="1" x14ac:dyDescent="0.25">
      <c r="A100" s="74" t="s">
        <v>108</v>
      </c>
      <c r="B100" s="2" t="s">
        <v>12</v>
      </c>
      <c r="C100" s="57" t="s">
        <v>109</v>
      </c>
      <c r="D100" s="118" t="s">
        <v>153</v>
      </c>
      <c r="E100" s="10"/>
      <c r="F100" s="48"/>
      <c r="G100" s="33">
        <v>1</v>
      </c>
      <c r="H100" s="180">
        <f>SUM(H101:H106)</f>
        <v>20000000</v>
      </c>
      <c r="I100" s="33">
        <v>1</v>
      </c>
      <c r="J100" s="180">
        <f>SUM(J101:J106)</f>
        <v>53141200</v>
      </c>
      <c r="K100" s="33">
        <f>L100/J100</f>
        <v>0.16371478250397056</v>
      </c>
      <c r="L100" s="180">
        <f>SUM(L101:L106)</f>
        <v>8700000</v>
      </c>
      <c r="M100" s="33">
        <f>N100/L100</f>
        <v>0</v>
      </c>
      <c r="N100" s="180">
        <v>0</v>
      </c>
      <c r="O100" s="33">
        <v>0</v>
      </c>
      <c r="P100" s="180">
        <v>0</v>
      </c>
      <c r="Q100" s="27" t="s">
        <v>12</v>
      </c>
      <c r="R100" s="180" t="s">
        <v>12</v>
      </c>
      <c r="S100" s="33">
        <f>T100/J100</f>
        <v>0.16371478250397056</v>
      </c>
      <c r="T100" s="181">
        <f t="shared" si="28"/>
        <v>8700000</v>
      </c>
      <c r="U100" s="21" t="s">
        <v>12</v>
      </c>
      <c r="V100" s="3" t="s">
        <v>12</v>
      </c>
      <c r="W100" s="55" t="s">
        <v>12</v>
      </c>
      <c r="X100" s="21"/>
      <c r="Y100" s="3" t="s">
        <v>12</v>
      </c>
    </row>
    <row r="101" spans="1:25" s="11" customFormat="1" ht="51" customHeight="1" thickBot="1" x14ac:dyDescent="0.25">
      <c r="A101" s="70"/>
      <c r="B101" s="7"/>
      <c r="C101" s="58" t="s">
        <v>110</v>
      </c>
      <c r="D101" s="58" t="s">
        <v>154</v>
      </c>
      <c r="E101" s="12"/>
      <c r="F101" s="44"/>
      <c r="G101" s="23">
        <v>1</v>
      </c>
      <c r="H101" s="43"/>
      <c r="I101" s="23">
        <v>1</v>
      </c>
      <c r="J101" s="43">
        <v>34800000</v>
      </c>
      <c r="K101" s="23">
        <v>0.25</v>
      </c>
      <c r="L101" s="43">
        <v>8700000</v>
      </c>
      <c r="M101" s="21">
        <v>0</v>
      </c>
      <c r="N101" s="25">
        <v>0</v>
      </c>
      <c r="O101" s="111">
        <v>0</v>
      </c>
      <c r="P101" s="25">
        <v>0</v>
      </c>
      <c r="Q101" s="20"/>
      <c r="R101" s="18"/>
      <c r="S101" s="21">
        <f t="shared" ref="S101:T103" si="35">SUM(K101,M101,O101,Q101)</f>
        <v>0.25</v>
      </c>
      <c r="T101" s="32">
        <f t="shared" si="35"/>
        <v>8700000</v>
      </c>
      <c r="U101" s="20"/>
      <c r="V101" s="18"/>
      <c r="W101" s="20"/>
      <c r="X101" s="20"/>
      <c r="Y101" s="7"/>
    </row>
    <row r="102" spans="1:25" s="11" customFormat="1" ht="74.25" customHeight="1" thickBot="1" x14ac:dyDescent="0.25">
      <c r="A102" s="109"/>
      <c r="B102" s="119"/>
      <c r="C102" s="58" t="s">
        <v>191</v>
      </c>
      <c r="D102" s="58" t="s">
        <v>155</v>
      </c>
      <c r="E102" s="12"/>
      <c r="F102" s="44"/>
      <c r="G102" s="23">
        <v>1</v>
      </c>
      <c r="H102" s="43">
        <v>10000000</v>
      </c>
      <c r="I102" s="23">
        <v>1</v>
      </c>
      <c r="J102" s="43">
        <v>7880000</v>
      </c>
      <c r="K102" s="23">
        <v>0</v>
      </c>
      <c r="L102" s="43">
        <v>0</v>
      </c>
      <c r="M102" s="21">
        <v>0</v>
      </c>
      <c r="N102" s="25">
        <v>0</v>
      </c>
      <c r="O102" s="111">
        <v>0</v>
      </c>
      <c r="P102" s="25">
        <v>0</v>
      </c>
      <c r="Q102" s="20"/>
      <c r="R102" s="18"/>
      <c r="S102" s="21">
        <f t="shared" si="35"/>
        <v>0</v>
      </c>
      <c r="T102" s="32">
        <f t="shared" si="35"/>
        <v>0</v>
      </c>
      <c r="U102" s="20"/>
      <c r="V102" s="18"/>
      <c r="W102" s="20"/>
      <c r="X102" s="20"/>
      <c r="Y102" s="7"/>
    </row>
    <row r="103" spans="1:25" s="11" customFormat="1" ht="83.25" customHeight="1" thickBot="1" x14ac:dyDescent="0.25">
      <c r="A103" s="122"/>
      <c r="B103" s="123"/>
      <c r="C103" s="58" t="s">
        <v>192</v>
      </c>
      <c r="D103" s="58" t="s">
        <v>155</v>
      </c>
      <c r="E103" s="12"/>
      <c r="F103" s="44"/>
      <c r="G103" s="23">
        <v>1</v>
      </c>
      <c r="H103" s="43">
        <v>10000000</v>
      </c>
      <c r="I103" s="23">
        <v>1</v>
      </c>
      <c r="J103" s="43">
        <v>7880000</v>
      </c>
      <c r="K103" s="23">
        <v>0</v>
      </c>
      <c r="L103" s="43">
        <v>0</v>
      </c>
      <c r="M103" s="21">
        <v>0</v>
      </c>
      <c r="N103" s="25">
        <v>0</v>
      </c>
      <c r="O103" s="111">
        <v>0</v>
      </c>
      <c r="P103" s="25">
        <v>0</v>
      </c>
      <c r="Q103" s="20"/>
      <c r="R103" s="18"/>
      <c r="S103" s="21">
        <f t="shared" si="35"/>
        <v>0</v>
      </c>
      <c r="T103" s="32">
        <f t="shared" si="35"/>
        <v>0</v>
      </c>
      <c r="U103" s="20"/>
      <c r="V103" s="18"/>
      <c r="W103" s="20"/>
      <c r="X103" s="20"/>
      <c r="Y103" s="7"/>
    </row>
    <row r="104" spans="1:25" s="11" customFormat="1" ht="66.75" customHeight="1" thickBot="1" x14ac:dyDescent="0.3">
      <c r="A104" s="120"/>
      <c r="B104" s="121"/>
      <c r="C104" s="66" t="s">
        <v>193</v>
      </c>
      <c r="D104" s="67" t="s">
        <v>156</v>
      </c>
      <c r="E104" s="51"/>
      <c r="F104" s="52"/>
      <c r="G104" s="53">
        <v>1</v>
      </c>
      <c r="H104" s="43"/>
      <c r="I104" s="21">
        <v>1</v>
      </c>
      <c r="J104" s="43">
        <v>24000</v>
      </c>
      <c r="K104" s="21">
        <v>0</v>
      </c>
      <c r="L104" s="25">
        <v>0</v>
      </c>
      <c r="M104" s="21">
        <v>0</v>
      </c>
      <c r="N104" s="25">
        <v>0</v>
      </c>
      <c r="O104" s="21">
        <v>0</v>
      </c>
      <c r="P104" s="25">
        <v>0</v>
      </c>
      <c r="Q104" s="21" t="s">
        <v>12</v>
      </c>
      <c r="R104" s="25" t="s">
        <v>12</v>
      </c>
      <c r="S104" s="21">
        <f t="shared" ref="S104:S106" si="36">SUM(K104,M104,O104,Q104)</f>
        <v>0</v>
      </c>
      <c r="T104" s="32">
        <f t="shared" ref="T104:T106" si="37">SUM(L104,N104,P104,R104)</f>
        <v>0</v>
      </c>
      <c r="U104" s="21" t="s">
        <v>12</v>
      </c>
      <c r="V104" s="3" t="s">
        <v>12</v>
      </c>
      <c r="W104" s="21" t="s">
        <v>12</v>
      </c>
      <c r="X104" s="21" t="s">
        <v>12</v>
      </c>
      <c r="Y104" s="3" t="s">
        <v>12</v>
      </c>
    </row>
    <row r="105" spans="1:25" s="89" customFormat="1" ht="56.25" customHeight="1" thickBot="1" x14ac:dyDescent="0.25">
      <c r="A105" s="78"/>
      <c r="B105" s="79"/>
      <c r="C105" s="80" t="s">
        <v>194</v>
      </c>
      <c r="D105" s="81" t="s">
        <v>172</v>
      </c>
      <c r="E105" s="82"/>
      <c r="F105" s="83"/>
      <c r="G105" s="84">
        <v>1</v>
      </c>
      <c r="H105" s="85"/>
      <c r="I105" s="39">
        <v>1</v>
      </c>
      <c r="J105" s="85">
        <v>57200</v>
      </c>
      <c r="K105" s="39">
        <v>0</v>
      </c>
      <c r="L105" s="86">
        <v>0</v>
      </c>
      <c r="M105" s="39">
        <v>0</v>
      </c>
      <c r="N105" s="86">
        <v>0</v>
      </c>
      <c r="O105" s="39">
        <v>0</v>
      </c>
      <c r="P105" s="86">
        <v>0</v>
      </c>
      <c r="Q105" s="39" t="s">
        <v>12</v>
      </c>
      <c r="R105" s="86" t="s">
        <v>12</v>
      </c>
      <c r="S105" s="39">
        <f t="shared" ref="S105" si="38">SUM(K105,M105,O105,Q105)</f>
        <v>0</v>
      </c>
      <c r="T105" s="87">
        <f t="shared" ref="T105" si="39">SUM(L105,N105,P105,R105)</f>
        <v>0</v>
      </c>
      <c r="U105" s="39" t="s">
        <v>12</v>
      </c>
      <c r="V105" s="88" t="s">
        <v>12</v>
      </c>
      <c r="W105" s="39" t="s">
        <v>12</v>
      </c>
      <c r="X105" s="39" t="s">
        <v>12</v>
      </c>
      <c r="Y105" s="88" t="s">
        <v>12</v>
      </c>
    </row>
    <row r="106" spans="1:25" s="11" customFormat="1" ht="45.75" customHeight="1" thickBot="1" x14ac:dyDescent="0.25">
      <c r="A106" s="46" t="s">
        <v>12</v>
      </c>
      <c r="B106" s="47" t="s">
        <v>12</v>
      </c>
      <c r="C106" s="75" t="s">
        <v>111</v>
      </c>
      <c r="D106" s="61" t="s">
        <v>158</v>
      </c>
      <c r="E106" s="10"/>
      <c r="F106" s="48"/>
      <c r="G106" s="68">
        <v>1</v>
      </c>
      <c r="H106" s="43"/>
      <c r="I106" s="21">
        <v>1</v>
      </c>
      <c r="J106" s="43">
        <v>2500000</v>
      </c>
      <c r="K106" s="21">
        <v>0</v>
      </c>
      <c r="L106" s="25">
        <v>0</v>
      </c>
      <c r="M106" s="21">
        <v>0</v>
      </c>
      <c r="N106" s="25">
        <v>0</v>
      </c>
      <c r="O106" s="21">
        <v>0</v>
      </c>
      <c r="P106" s="25">
        <v>0</v>
      </c>
      <c r="Q106" s="21" t="s">
        <v>12</v>
      </c>
      <c r="R106" s="25" t="s">
        <v>12</v>
      </c>
      <c r="S106" s="21">
        <f t="shared" si="36"/>
        <v>0</v>
      </c>
      <c r="T106" s="32">
        <f t="shared" si="37"/>
        <v>0</v>
      </c>
      <c r="U106" s="21" t="s">
        <v>12</v>
      </c>
      <c r="V106" s="3" t="s">
        <v>12</v>
      </c>
      <c r="W106" s="21" t="s">
        <v>12</v>
      </c>
      <c r="X106" s="21" t="s">
        <v>12</v>
      </c>
      <c r="Y106" s="3" t="s">
        <v>12</v>
      </c>
    </row>
    <row r="107" spans="1:25" s="11" customFormat="1" ht="18.75" customHeight="1" thickBot="1" x14ac:dyDescent="0.25">
      <c r="A107" s="178" t="s">
        <v>13</v>
      </c>
      <c r="B107" s="178"/>
      <c r="C107" s="178"/>
      <c r="D107" s="178"/>
      <c r="E107" s="178"/>
      <c r="F107" s="178"/>
      <c r="G107" s="178"/>
      <c r="H107" s="178"/>
      <c r="I107" s="178"/>
      <c r="J107" s="178"/>
      <c r="K107" s="114">
        <f>K19</f>
        <v>0.18825483630188988</v>
      </c>
      <c r="L107" s="34">
        <f>L19</f>
        <v>146787567</v>
      </c>
      <c r="M107" s="45">
        <f>AVERAGE(M67:M106)</f>
        <v>0</v>
      </c>
      <c r="N107" s="34">
        <v>0</v>
      </c>
      <c r="O107" s="33">
        <v>0</v>
      </c>
      <c r="P107" s="34">
        <v>0</v>
      </c>
      <c r="Q107" s="21" t="s">
        <v>12</v>
      </c>
      <c r="R107" s="34" t="s">
        <v>12</v>
      </c>
      <c r="S107" s="37">
        <f>S19</f>
        <v>0.18825483630188988</v>
      </c>
      <c r="T107" s="184">
        <f>T19</f>
        <v>146787567</v>
      </c>
      <c r="U107" s="141" t="s">
        <v>12</v>
      </c>
      <c r="V107" s="142"/>
      <c r="W107" s="142"/>
      <c r="X107" s="142"/>
      <c r="Y107" s="35"/>
    </row>
    <row r="108" spans="1:25" s="11" customFormat="1" ht="13.5" customHeight="1" thickBot="1" x14ac:dyDescent="0.25">
      <c r="A108" s="132" t="s">
        <v>14</v>
      </c>
      <c r="B108" s="133"/>
      <c r="C108" s="133"/>
      <c r="D108" s="133"/>
      <c r="E108" s="133"/>
      <c r="F108" s="133"/>
      <c r="G108" s="133"/>
      <c r="H108" s="133"/>
      <c r="I108" s="133"/>
      <c r="J108" s="134"/>
      <c r="K108" s="27" t="s">
        <v>12</v>
      </c>
      <c r="L108" s="40"/>
      <c r="M108" s="27" t="s">
        <v>12</v>
      </c>
      <c r="N108" s="40">
        <v>0</v>
      </c>
      <c r="O108" s="27" t="s">
        <v>12</v>
      </c>
      <c r="P108" s="40"/>
      <c r="Q108" s="27" t="s">
        <v>12</v>
      </c>
      <c r="R108" s="40" t="s">
        <v>12</v>
      </c>
      <c r="S108" s="27" t="s">
        <v>12</v>
      </c>
      <c r="T108" s="41" t="s">
        <v>12</v>
      </c>
      <c r="U108" s="135" t="s">
        <v>12</v>
      </c>
      <c r="V108" s="136"/>
      <c r="W108" s="136"/>
      <c r="X108" s="136"/>
      <c r="Y108" s="42"/>
    </row>
    <row r="109" spans="1:25" ht="23.25" customHeight="1" thickBot="1" x14ac:dyDescent="0.25">
      <c r="A109" s="64"/>
      <c r="B109" s="65"/>
      <c r="C109" s="65"/>
      <c r="D109" s="65"/>
      <c r="E109" s="65"/>
      <c r="F109" s="65"/>
      <c r="G109" s="65"/>
      <c r="H109" s="157" t="s">
        <v>33</v>
      </c>
      <c r="I109" s="157"/>
      <c r="J109" s="157"/>
      <c r="K109" s="33">
        <f>K107</f>
        <v>0.18825483630188988</v>
      </c>
      <c r="L109" s="72">
        <f>L107</f>
        <v>146787567</v>
      </c>
      <c r="M109" s="33"/>
      <c r="N109" s="72">
        <f>N107</f>
        <v>0</v>
      </c>
      <c r="O109" s="27" t="s">
        <v>12</v>
      </c>
      <c r="P109" s="72">
        <f>P107</f>
        <v>0</v>
      </c>
      <c r="Q109" s="27" t="s">
        <v>12</v>
      </c>
      <c r="R109" s="40" t="s">
        <v>12</v>
      </c>
      <c r="S109" s="27">
        <f>S107</f>
        <v>0.18825483630188988</v>
      </c>
      <c r="T109" s="72">
        <f>T107</f>
        <v>146787567</v>
      </c>
      <c r="U109" s="135" t="s">
        <v>12</v>
      </c>
      <c r="V109" s="136"/>
      <c r="W109" s="136"/>
      <c r="X109" s="136"/>
      <c r="Y109" s="42"/>
    </row>
    <row r="110" spans="1:25" ht="13.5" thickBot="1" x14ac:dyDescent="0.25">
      <c r="A110" s="132" t="s">
        <v>14</v>
      </c>
      <c r="B110" s="133"/>
      <c r="C110" s="133"/>
      <c r="D110" s="133"/>
      <c r="E110" s="133"/>
      <c r="F110" s="133"/>
      <c r="G110" s="133"/>
      <c r="H110" s="133"/>
      <c r="I110" s="133"/>
      <c r="J110" s="134"/>
      <c r="K110" s="27" t="s">
        <v>12</v>
      </c>
      <c r="L110" s="40" t="s">
        <v>12</v>
      </c>
      <c r="M110" s="27" t="s">
        <v>12</v>
      </c>
      <c r="N110" s="40" t="s">
        <v>12</v>
      </c>
      <c r="O110" s="27" t="s">
        <v>12</v>
      </c>
      <c r="P110" s="40"/>
      <c r="Q110" s="27" t="s">
        <v>12</v>
      </c>
      <c r="R110" s="40" t="s">
        <v>12</v>
      </c>
      <c r="S110" s="27" t="s">
        <v>12</v>
      </c>
      <c r="T110" s="41" t="s">
        <v>12</v>
      </c>
      <c r="U110" s="135" t="s">
        <v>12</v>
      </c>
      <c r="V110" s="136"/>
      <c r="W110" s="136"/>
      <c r="X110" s="136"/>
      <c r="Y110" s="42"/>
    </row>
    <row r="111" spans="1:25" ht="23.25" customHeight="1" thickBot="1" x14ac:dyDescent="0.25">
      <c r="A111" s="175" t="s">
        <v>15</v>
      </c>
      <c r="B111" s="176"/>
      <c r="C111" s="176"/>
      <c r="D111" s="176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6"/>
      <c r="Q111" s="176"/>
      <c r="R111" s="176"/>
      <c r="S111" s="176"/>
      <c r="T111" s="176"/>
      <c r="U111" s="176"/>
      <c r="V111" s="176"/>
      <c r="W111" s="176"/>
      <c r="X111" s="176"/>
      <c r="Y111" s="2"/>
    </row>
    <row r="112" spans="1:25" s="5" customFormat="1" ht="15.75" customHeight="1" thickBot="1" x14ac:dyDescent="0.25">
      <c r="A112" s="175" t="s">
        <v>16</v>
      </c>
      <c r="B112" s="176"/>
      <c r="C112" s="176"/>
      <c r="D112" s="176"/>
      <c r="E112" s="176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Q112" s="176"/>
      <c r="R112" s="176"/>
      <c r="S112" s="176"/>
      <c r="T112" s="176"/>
      <c r="U112" s="176"/>
      <c r="V112" s="176"/>
      <c r="W112" s="176"/>
      <c r="X112" s="176"/>
      <c r="Y112" s="2"/>
    </row>
    <row r="113" spans="1:25" s="5" customFormat="1" ht="19.5" customHeight="1" thickBot="1" x14ac:dyDescent="0.25">
      <c r="A113" s="175" t="s">
        <v>17</v>
      </c>
      <c r="B113" s="176"/>
      <c r="C113" s="176"/>
      <c r="D113" s="176"/>
      <c r="E113" s="176"/>
      <c r="F113" s="176"/>
      <c r="G113" s="176"/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  <c r="R113" s="176"/>
      <c r="S113" s="176"/>
      <c r="T113" s="176"/>
      <c r="U113" s="176"/>
      <c r="V113" s="176"/>
      <c r="W113" s="176"/>
      <c r="X113" s="176"/>
      <c r="Y113" s="2"/>
    </row>
    <row r="114" spans="1:25" ht="18" customHeight="1" thickBot="1" x14ac:dyDescent="0.25">
      <c r="A114" s="175" t="s">
        <v>18</v>
      </c>
      <c r="B114" s="176"/>
      <c r="C114" s="176"/>
      <c r="D114" s="176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  <c r="R114" s="176"/>
      <c r="S114" s="176"/>
      <c r="T114" s="176"/>
      <c r="U114" s="176"/>
      <c r="V114" s="176"/>
      <c r="W114" s="176"/>
      <c r="X114" s="176"/>
      <c r="Y114" s="2"/>
    </row>
    <row r="115" spans="1:25" ht="12.75" x14ac:dyDescent="0.2">
      <c r="A115" s="177" t="s">
        <v>22</v>
      </c>
      <c r="B115" s="177"/>
      <c r="C115" s="177"/>
      <c r="D115" s="177"/>
      <c r="E115" s="177"/>
      <c r="F115" s="177"/>
      <c r="G115" s="177"/>
      <c r="H115" s="177"/>
      <c r="I115" s="177"/>
      <c r="J115" s="177"/>
      <c r="K115" s="177"/>
      <c r="L115" s="177"/>
      <c r="M115" s="177"/>
      <c r="N115" s="177"/>
      <c r="O115" s="177"/>
      <c r="P115" s="177"/>
      <c r="Q115" s="177"/>
      <c r="R115" s="177"/>
      <c r="S115" s="177"/>
      <c r="T115" s="177"/>
      <c r="U115" s="177"/>
      <c r="V115" s="177"/>
      <c r="W115" s="177"/>
      <c r="X115" s="177"/>
      <c r="Y115" s="177"/>
    </row>
    <row r="116" spans="1:25" ht="15.75" customHeight="1" x14ac:dyDescent="0.25">
      <c r="D116" s="31" t="s">
        <v>23</v>
      </c>
      <c r="E116" s="22"/>
      <c r="H116" s="31"/>
      <c r="J116" s="31" t="s">
        <v>24</v>
      </c>
      <c r="K116" s="31"/>
      <c r="L116" s="31"/>
      <c r="M116" s="31"/>
      <c r="N116" s="31"/>
      <c r="O116" s="31"/>
      <c r="P116" s="31"/>
      <c r="Q116" s="31"/>
      <c r="R116" s="31"/>
      <c r="S116" s="31"/>
    </row>
    <row r="117" spans="1:25" ht="15" customHeight="1" x14ac:dyDescent="0.25">
      <c r="D117" s="172" t="s">
        <v>211</v>
      </c>
      <c r="E117" s="172"/>
      <c r="H117" s="172"/>
      <c r="I117" s="172"/>
      <c r="J117" s="183" t="s">
        <v>212</v>
      </c>
      <c r="K117" s="183"/>
      <c r="L117" s="183"/>
      <c r="M117" s="183"/>
      <c r="N117" s="183"/>
      <c r="O117" s="183"/>
      <c r="P117" s="183"/>
      <c r="Q117" s="183"/>
      <c r="R117" s="183"/>
      <c r="S117" s="183"/>
    </row>
    <row r="118" spans="1:25" x14ac:dyDescent="0.25">
      <c r="D118" s="28" t="s">
        <v>12</v>
      </c>
      <c r="E118" s="22"/>
      <c r="H118" s="28"/>
      <c r="J118" s="28"/>
      <c r="L118" s="1"/>
      <c r="N118" s="28" t="s">
        <v>12</v>
      </c>
      <c r="O118" s="1"/>
    </row>
    <row r="119" spans="1:25" ht="15" customHeight="1" x14ac:dyDescent="0.25">
      <c r="D119" s="170" t="s">
        <v>46</v>
      </c>
      <c r="E119" s="170"/>
      <c r="H119" s="170"/>
      <c r="I119" s="170"/>
      <c r="J119" s="170" t="s">
        <v>25</v>
      </c>
      <c r="K119" s="170"/>
      <c r="L119" s="1"/>
      <c r="M119" s="172"/>
      <c r="N119" s="172"/>
      <c r="O119" s="172"/>
      <c r="P119" s="172"/>
      <c r="Q119" s="172"/>
      <c r="R119" s="172"/>
      <c r="S119" s="172"/>
    </row>
    <row r="120" spans="1:25" ht="15" customHeight="1" x14ac:dyDescent="0.25">
      <c r="D120" s="29"/>
      <c r="E120" s="22"/>
      <c r="H120" s="29"/>
      <c r="J120" s="29"/>
      <c r="L120" s="1"/>
      <c r="M120" s="172"/>
      <c r="N120" s="172"/>
      <c r="O120" s="172"/>
      <c r="P120" s="172"/>
      <c r="Q120" s="172"/>
      <c r="R120" s="172"/>
      <c r="S120" s="172"/>
    </row>
    <row r="121" spans="1:25" x14ac:dyDescent="0.25">
      <c r="D121" s="30" t="s">
        <v>12</v>
      </c>
      <c r="E121" s="115" t="s">
        <v>12</v>
      </c>
      <c r="H121" s="30"/>
      <c r="I121" s="115"/>
      <c r="J121" s="30"/>
      <c r="K121" s="115"/>
      <c r="L121" s="1"/>
      <c r="N121" s="22"/>
      <c r="O121" s="1"/>
    </row>
    <row r="122" spans="1:25" x14ac:dyDescent="0.25">
      <c r="D122" s="30" t="s">
        <v>12</v>
      </c>
      <c r="E122" s="115" t="s">
        <v>12</v>
      </c>
      <c r="H122" s="30"/>
      <c r="I122" s="115"/>
      <c r="J122" s="30"/>
      <c r="K122" s="115"/>
      <c r="L122" s="1"/>
      <c r="N122" s="22"/>
      <c r="O122" s="1"/>
      <c r="V122" s="1" t="s">
        <v>26</v>
      </c>
    </row>
    <row r="123" spans="1:25" ht="12" customHeight="1" x14ac:dyDescent="0.25">
      <c r="D123" s="169" t="s">
        <v>44</v>
      </c>
      <c r="E123" s="170"/>
      <c r="H123" s="169"/>
      <c r="I123" s="170"/>
      <c r="J123" s="169" t="s">
        <v>41</v>
      </c>
      <c r="K123" s="169"/>
      <c r="L123" s="1"/>
      <c r="M123" s="173"/>
      <c r="N123" s="173"/>
      <c r="O123" s="173"/>
      <c r="P123" s="173"/>
      <c r="Q123" s="173"/>
      <c r="R123" s="173"/>
      <c r="S123" s="173"/>
    </row>
    <row r="124" spans="1:25" ht="15" customHeight="1" x14ac:dyDescent="0.25">
      <c r="D124" s="171" t="s">
        <v>45</v>
      </c>
      <c r="E124" s="171"/>
      <c r="H124" s="171"/>
      <c r="I124" s="171"/>
      <c r="J124" s="171" t="s">
        <v>42</v>
      </c>
      <c r="K124" s="171"/>
      <c r="L124" s="1"/>
      <c r="M124" s="174"/>
      <c r="N124" s="174"/>
      <c r="O124" s="174"/>
      <c r="P124" s="174"/>
      <c r="Q124" s="174"/>
      <c r="R124" s="174"/>
      <c r="S124" s="174"/>
    </row>
  </sheetData>
  <mergeCells count="108">
    <mergeCell ref="D124:E124"/>
    <mergeCell ref="U44:X44"/>
    <mergeCell ref="A45:J45"/>
    <mergeCell ref="U45:X45"/>
    <mergeCell ref="A50:J50"/>
    <mergeCell ref="U50:X50"/>
    <mergeCell ref="A51:J51"/>
    <mergeCell ref="U51:X51"/>
    <mergeCell ref="J119:K119"/>
    <mergeCell ref="A110:J110"/>
    <mergeCell ref="U110:X110"/>
    <mergeCell ref="A111:T111"/>
    <mergeCell ref="U111:X111"/>
    <mergeCell ref="A114:T114"/>
    <mergeCell ref="U114:X114"/>
    <mergeCell ref="A113:T113"/>
    <mergeCell ref="U113:X113"/>
    <mergeCell ref="A115:Y115"/>
    <mergeCell ref="A112:T112"/>
    <mergeCell ref="U112:X112"/>
    <mergeCell ref="U109:X109"/>
    <mergeCell ref="A107:J107"/>
    <mergeCell ref="U107:X107"/>
    <mergeCell ref="A108:J108"/>
    <mergeCell ref="U108:X108"/>
    <mergeCell ref="C16:C18"/>
    <mergeCell ref="L17:L18"/>
    <mergeCell ref="K17:K18"/>
    <mergeCell ref="N17:N18"/>
    <mergeCell ref="J123:K123"/>
    <mergeCell ref="J124:K124"/>
    <mergeCell ref="M119:S119"/>
    <mergeCell ref="M120:S120"/>
    <mergeCell ref="M123:S123"/>
    <mergeCell ref="M124:S124"/>
    <mergeCell ref="A44:J44"/>
    <mergeCell ref="H117:I117"/>
    <mergeCell ref="H119:I119"/>
    <mergeCell ref="H123:I123"/>
    <mergeCell ref="H124:I124"/>
    <mergeCell ref="J117:S117"/>
    <mergeCell ref="D117:E117"/>
    <mergeCell ref="D119:E119"/>
    <mergeCell ref="D123:E123"/>
    <mergeCell ref="U16:V16"/>
    <mergeCell ref="E16:F16"/>
    <mergeCell ref="G16:H16"/>
    <mergeCell ref="I16:J16"/>
    <mergeCell ref="I9:J15"/>
    <mergeCell ref="G9:H15"/>
    <mergeCell ref="K9:R14"/>
    <mergeCell ref="S9:T15"/>
    <mergeCell ref="S16:T16"/>
    <mergeCell ref="U9:V15"/>
    <mergeCell ref="Q15:R15"/>
    <mergeCell ref="O15:P15"/>
    <mergeCell ref="M15:N15"/>
    <mergeCell ref="K16:L16"/>
    <mergeCell ref="M16:N16"/>
    <mergeCell ref="O16:P16"/>
    <mergeCell ref="D9:D15"/>
    <mergeCell ref="E9:F15"/>
    <mergeCell ref="H109:J109"/>
    <mergeCell ref="A1:Y1"/>
    <mergeCell ref="A2:Y2"/>
    <mergeCell ref="A3:Y3"/>
    <mergeCell ref="A4:Y4"/>
    <mergeCell ref="A5:Y5"/>
    <mergeCell ref="A8:Y8"/>
    <mergeCell ref="A7:Y7"/>
    <mergeCell ref="A6:Y6"/>
    <mergeCell ref="A9:A15"/>
    <mergeCell ref="B9:B15"/>
    <mergeCell ref="Q16:R16"/>
    <mergeCell ref="W16:X16"/>
    <mergeCell ref="B16:B18"/>
    <mergeCell ref="A16:A18"/>
    <mergeCell ref="I17:I18"/>
    <mergeCell ref="D16:D18"/>
    <mergeCell ref="F17:F18"/>
    <mergeCell ref="Y16:Y18"/>
    <mergeCell ref="H17:H18"/>
    <mergeCell ref="C9:C15"/>
    <mergeCell ref="K15:L15"/>
    <mergeCell ref="Y9:Y15"/>
    <mergeCell ref="E17:E18"/>
    <mergeCell ref="J17:J18"/>
    <mergeCell ref="A56:J56"/>
    <mergeCell ref="A57:J57"/>
    <mergeCell ref="U57:X57"/>
    <mergeCell ref="T17:T18"/>
    <mergeCell ref="S17:S18"/>
    <mergeCell ref="R17:R18"/>
    <mergeCell ref="Q17:Q18"/>
    <mergeCell ref="U56:X56"/>
    <mergeCell ref="M17:M18"/>
    <mergeCell ref="G17:G18"/>
    <mergeCell ref="P17:P18"/>
    <mergeCell ref="O17:O18"/>
    <mergeCell ref="W17:W18"/>
    <mergeCell ref="V17:V18"/>
    <mergeCell ref="U17:U18"/>
    <mergeCell ref="A33:J33"/>
    <mergeCell ref="U33:X33"/>
    <mergeCell ref="A34:J34"/>
    <mergeCell ref="U34:X34"/>
    <mergeCell ref="X17:X18"/>
    <mergeCell ref="W9:X15"/>
  </mergeCells>
  <pageMargins left="1.299212598425197" right="0.31496062992125984" top="0.19685039370078741" bottom="0.55118110236220474" header="0.59055118110236227" footer="0.31496062992125984"/>
  <pageSetup paperSize="5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C5" sqref="C5:C6"/>
    </sheetView>
  </sheetViews>
  <sheetFormatPr defaultRowHeight="15" x14ac:dyDescent="0.25"/>
  <cols>
    <col min="1" max="1" width="19.140625" customWidth="1"/>
    <col min="3" max="3" width="25.7109375" customWidth="1"/>
  </cols>
  <sheetData>
    <row r="1" spans="1:3" x14ac:dyDescent="0.25">
      <c r="A1" s="13">
        <f>'[1]5.BAPPEDA OK'!$Y$65</f>
        <v>1</v>
      </c>
      <c r="B1" s="13">
        <f>'[1]5.BAPPEDA OK'!$Z$65</f>
        <v>0.99853100919799498</v>
      </c>
      <c r="C1" s="14">
        <f>'[1]5.BAPPEDA OK'!$X$59</f>
        <v>547321620</v>
      </c>
    </row>
    <row r="2" spans="1:3" x14ac:dyDescent="0.25">
      <c r="A2" s="15">
        <v>1</v>
      </c>
      <c r="B2" s="16">
        <v>0.99770000000000003</v>
      </c>
      <c r="C2" s="14">
        <v>312451650</v>
      </c>
    </row>
    <row r="3" spans="1:3" x14ac:dyDescent="0.25">
      <c r="B3" s="19">
        <f>SUM(B1:B2)</f>
        <v>1.9962310091979951</v>
      </c>
      <c r="C3" s="17">
        <f>SUM(C1:C2)</f>
        <v>859773270</v>
      </c>
    </row>
    <row r="5" spans="1:3" x14ac:dyDescent="0.25">
      <c r="A5" s="13">
        <f>'[1]5.BAPPEDA OK'!$Y$107</f>
        <v>1</v>
      </c>
      <c r="B5" s="13">
        <f>'[1]5.BAPPEDA OK'!$Z$107</f>
        <v>0.98628975340305514</v>
      </c>
      <c r="C5" s="14">
        <f>'[1]5.BAPPEDA OK'!$X$87</f>
        <v>2468477068</v>
      </c>
    </row>
    <row r="6" spans="1:3" x14ac:dyDescent="0.25">
      <c r="A6" s="15">
        <v>1</v>
      </c>
      <c r="B6" s="16">
        <v>0.98429999999999995</v>
      </c>
      <c r="C6" s="17">
        <v>108063900</v>
      </c>
    </row>
    <row r="7" spans="1:3" x14ac:dyDescent="0.25">
      <c r="B7" s="19">
        <f>SUM(B5:B6)</f>
        <v>1.970589753403055</v>
      </c>
      <c r="C7" s="17">
        <f>SUM(C5:C6)</f>
        <v>2576540968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bappeda21</dc:creator>
  <cp:lastModifiedBy>andinisale@outlook.com</cp:lastModifiedBy>
  <cp:lastPrinted>2020-06-30T06:25:28Z</cp:lastPrinted>
  <dcterms:created xsi:type="dcterms:W3CDTF">2018-04-05T01:41:17Z</dcterms:created>
  <dcterms:modified xsi:type="dcterms:W3CDTF">2020-06-30T06:26:12Z</dcterms:modified>
</cp:coreProperties>
</file>