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8025"/>
  </bookViews>
  <sheets>
    <sheet name="Sheet1" sheetId="1" r:id="rId1"/>
    <sheet name="Sheet2" sheetId="2" r:id="rId2"/>
  </sheets>
  <externalReferences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1" l="1"/>
  <c r="S21" i="1"/>
  <c r="Q53" i="1"/>
  <c r="Q57" i="1" s="1"/>
  <c r="Q63" i="1"/>
  <c r="Q97" i="1"/>
  <c r="Q70" i="1" s="1"/>
  <c r="S96" i="1"/>
  <c r="S95" i="1"/>
  <c r="Q95" i="1"/>
  <c r="Q94" i="1"/>
  <c r="Q92" i="1"/>
  <c r="Q90" i="1"/>
  <c r="Q89" i="1"/>
  <c r="Q86" i="1"/>
  <c r="Q82" i="1"/>
  <c r="Q81" i="1"/>
  <c r="Q77" i="1"/>
  <c r="Q75" i="1"/>
  <c r="Q73" i="1"/>
  <c r="Q72" i="1"/>
  <c r="Q71" i="1"/>
  <c r="Q65" i="1"/>
  <c r="Q66" i="1"/>
  <c r="Q64" i="1"/>
  <c r="Q51" i="1"/>
  <c r="Q49" i="1"/>
  <c r="Q46" i="1"/>
  <c r="Q45" i="1"/>
  <c r="Q44" i="1"/>
  <c r="Q43" i="1"/>
  <c r="Q42" i="1"/>
  <c r="Q39" i="1"/>
  <c r="Q38" i="1"/>
  <c r="O46" i="1"/>
  <c r="O43" i="1"/>
  <c r="Q26" i="1"/>
  <c r="Q25" i="1"/>
  <c r="O26" i="1"/>
  <c r="O27" i="1"/>
  <c r="O28" i="1"/>
  <c r="O29" i="1"/>
  <c r="O30" i="1"/>
  <c r="O31" i="1"/>
  <c r="O32" i="1"/>
  <c r="O33" i="1"/>
  <c r="O23" i="1"/>
  <c r="O24" i="1"/>
  <c r="O25" i="1"/>
  <c r="O22" i="1"/>
  <c r="O21" i="1"/>
  <c r="Q33" i="1"/>
  <c r="Q32" i="1"/>
  <c r="Q31" i="1"/>
  <c r="Q30" i="1"/>
  <c r="Q29" i="1"/>
  <c r="Q28" i="1"/>
  <c r="Q27" i="1"/>
  <c r="Q24" i="1"/>
  <c r="Q23" i="1"/>
  <c r="Q22" i="1"/>
  <c r="Q21" i="1"/>
  <c r="Q20" i="1"/>
  <c r="Q59" i="1" l="1"/>
  <c r="Q61" i="1" s="1"/>
  <c r="Q34" i="1"/>
  <c r="O34" i="1"/>
  <c r="R63" i="1"/>
  <c r="R36" i="1"/>
  <c r="R55" i="1"/>
  <c r="R59" i="1"/>
  <c r="T73" i="1"/>
  <c r="Q68" i="1" l="1"/>
  <c r="T21" i="1"/>
  <c r="P36" i="1" l="1"/>
  <c r="S49" i="1"/>
  <c r="T49" i="1"/>
  <c r="O70" i="1"/>
  <c r="O63" i="1"/>
  <c r="O55" i="1"/>
  <c r="O97" i="1"/>
  <c r="O53" i="1"/>
  <c r="T95" i="1"/>
  <c r="O57" i="1" l="1"/>
  <c r="O36" i="1"/>
  <c r="M53" i="1"/>
  <c r="N36" i="1"/>
  <c r="N70" i="1"/>
  <c r="O59" i="1" l="1"/>
  <c r="N19" i="1"/>
  <c r="O61" i="1" l="1"/>
  <c r="O68" i="1" s="1"/>
  <c r="N99" i="1"/>
  <c r="M70" i="1"/>
  <c r="K97" i="1"/>
  <c r="K63" i="1" s="1"/>
  <c r="M97" i="1"/>
  <c r="M63" i="1" s="1"/>
  <c r="M61" i="1"/>
  <c r="M59" i="1" s="1"/>
  <c r="M57" i="1"/>
  <c r="M36" i="1"/>
  <c r="M34" i="1"/>
  <c r="M19" i="1" s="1"/>
  <c r="K61" i="1"/>
  <c r="K59" i="1" s="1"/>
  <c r="K57" i="1"/>
  <c r="K53" i="1"/>
  <c r="K36" i="1" s="1"/>
  <c r="K34" i="1"/>
  <c r="J70" i="1" l="1"/>
  <c r="T93" i="1"/>
  <c r="S93" i="1"/>
  <c r="T91" i="1"/>
  <c r="S91" i="1"/>
  <c r="T88" i="1"/>
  <c r="S88" i="1"/>
  <c r="H36" i="1"/>
  <c r="T51" i="1"/>
  <c r="S51" i="1"/>
  <c r="H19" i="1"/>
  <c r="J63" i="1"/>
  <c r="T46" i="1"/>
  <c r="S46" i="1"/>
  <c r="R70" i="1" l="1"/>
  <c r="P63" i="1"/>
  <c r="P55" i="1"/>
  <c r="R19" i="1"/>
  <c r="P19" i="1"/>
  <c r="H55" i="1"/>
  <c r="J55" i="1"/>
  <c r="P70" i="1"/>
  <c r="F70" i="1"/>
  <c r="H70" i="1"/>
  <c r="P60" i="1"/>
  <c r="F59" i="1"/>
  <c r="H59" i="1"/>
  <c r="J59" i="1"/>
  <c r="F36" i="1"/>
  <c r="J36" i="1"/>
  <c r="Q36" i="1" s="1"/>
  <c r="P59" i="1" l="1"/>
  <c r="T60" i="1"/>
  <c r="T59" i="1" s="1"/>
  <c r="R99" i="1"/>
  <c r="P99" i="1"/>
  <c r="T64" i="1"/>
  <c r="S64" i="1"/>
  <c r="K70" i="1"/>
  <c r="L70" i="1"/>
  <c r="L63" i="1"/>
  <c r="L59" i="1"/>
  <c r="L55" i="1"/>
  <c r="L36" i="1"/>
  <c r="T94" i="1"/>
  <c r="S94" i="1"/>
  <c r="T92" i="1"/>
  <c r="S92" i="1"/>
  <c r="T90" i="1"/>
  <c r="S90" i="1"/>
  <c r="T89" i="1"/>
  <c r="S89" i="1"/>
  <c r="T87" i="1"/>
  <c r="S87" i="1"/>
  <c r="T86" i="1"/>
  <c r="S86" i="1"/>
  <c r="T85" i="1"/>
  <c r="S85" i="1"/>
  <c r="T84" i="1"/>
  <c r="S84" i="1"/>
  <c r="T83" i="1"/>
  <c r="S83" i="1"/>
  <c r="T82" i="1"/>
  <c r="S82" i="1"/>
  <c r="T81" i="1"/>
  <c r="S81" i="1"/>
  <c r="T80" i="1"/>
  <c r="S80" i="1"/>
  <c r="T79" i="1"/>
  <c r="S79" i="1"/>
  <c r="T78" i="1"/>
  <c r="S78" i="1"/>
  <c r="S70" i="1" s="1"/>
  <c r="T77" i="1"/>
  <c r="S77" i="1"/>
  <c r="T96" i="1"/>
  <c r="T76" i="1"/>
  <c r="S76" i="1"/>
  <c r="T75" i="1"/>
  <c r="S75" i="1"/>
  <c r="T74" i="1"/>
  <c r="S74" i="1"/>
  <c r="S73" i="1"/>
  <c r="T72" i="1"/>
  <c r="S72" i="1"/>
  <c r="T71" i="1"/>
  <c r="S71" i="1"/>
  <c r="S60" i="1"/>
  <c r="G59" i="1"/>
  <c r="T56" i="1"/>
  <c r="T55" i="1" s="1"/>
  <c r="S56" i="1"/>
  <c r="G55" i="1"/>
  <c r="T70" i="1" l="1"/>
  <c r="V59" i="1"/>
  <c r="X59" i="1" s="1"/>
  <c r="V55" i="1"/>
  <c r="X55" i="1" s="1"/>
  <c r="T20" i="1"/>
  <c r="J19" i="1" l="1"/>
  <c r="O19" i="1" l="1"/>
  <c r="Q19" i="1"/>
  <c r="L19" i="1"/>
  <c r="L99" i="1" s="1"/>
  <c r="T66" i="1" l="1"/>
  <c r="K68" i="1"/>
  <c r="G63" i="1"/>
  <c r="H63" i="1" l="1"/>
  <c r="T67" i="1" l="1"/>
  <c r="S67" i="1"/>
  <c r="S59" i="1" s="1"/>
  <c r="U59" i="1" s="1"/>
  <c r="W59" i="1" s="1"/>
  <c r="S66" i="1"/>
  <c r="T65" i="1"/>
  <c r="T63" i="1" s="1"/>
  <c r="S65" i="1"/>
  <c r="T38" i="1"/>
  <c r="S38" i="1"/>
  <c r="T40" i="1"/>
  <c r="S40" i="1"/>
  <c r="T39" i="1"/>
  <c r="S39" i="1"/>
  <c r="T42" i="1"/>
  <c r="S42" i="1"/>
  <c r="S68" i="1" l="1"/>
  <c r="T52" i="1"/>
  <c r="S52" i="1"/>
  <c r="T50" i="1"/>
  <c r="S50" i="1"/>
  <c r="T48" i="1"/>
  <c r="S48" i="1"/>
  <c r="T47" i="1"/>
  <c r="S47" i="1"/>
  <c r="T45" i="1"/>
  <c r="S45" i="1"/>
  <c r="T44" i="1"/>
  <c r="S44" i="1"/>
  <c r="T43" i="1"/>
  <c r="S43" i="1"/>
  <c r="T41" i="1"/>
  <c r="T36" i="1" s="1"/>
  <c r="S41" i="1"/>
  <c r="T23" i="1"/>
  <c r="S23" i="1"/>
  <c r="T31" i="1"/>
  <c r="S31" i="1"/>
  <c r="T33" i="1"/>
  <c r="S33" i="1"/>
  <c r="T32" i="1"/>
  <c r="S32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2" i="1"/>
  <c r="V36" i="1" l="1"/>
  <c r="X36" i="1" s="1"/>
  <c r="T19" i="1"/>
  <c r="S53" i="1"/>
  <c r="V70" i="1"/>
  <c r="X70" i="1" s="1"/>
  <c r="V63" i="1"/>
  <c r="X63" i="1" s="1"/>
  <c r="S20" i="1"/>
  <c r="S36" i="1" l="1"/>
  <c r="U36" i="1" s="1"/>
  <c r="W36" i="1" s="1"/>
  <c r="T99" i="1"/>
  <c r="K19" i="1"/>
  <c r="C5" i="2"/>
  <c r="C7" i="2" s="1"/>
  <c r="S34" i="1" l="1"/>
  <c r="S19" i="1" s="1"/>
  <c r="B5" i="2"/>
  <c r="B7" i="2" s="1"/>
  <c r="A5" i="2"/>
  <c r="C1" i="2"/>
  <c r="C3" i="2" s="1"/>
  <c r="B1" i="2"/>
  <c r="B3" i="2" s="1"/>
  <c r="A1" i="2"/>
  <c r="U19" i="1" l="1"/>
  <c r="W19" i="1" s="1"/>
  <c r="V19" i="1" l="1"/>
  <c r="X19" i="1" s="1"/>
  <c r="S63" i="1"/>
  <c r="U63" i="1" s="1"/>
  <c r="W63" i="1" s="1"/>
  <c r="S55" i="1" l="1"/>
  <c r="U55" i="1" l="1"/>
  <c r="W55" i="1" s="1"/>
  <c r="S57" i="1"/>
  <c r="S61" i="1" s="1"/>
  <c r="U70" i="1"/>
  <c r="W70" i="1" s="1"/>
  <c r="S97" i="1"/>
</calcChain>
</file>

<file path=xl/sharedStrings.xml><?xml version="1.0" encoding="utf-8"?>
<sst xmlns="http://schemas.openxmlformats.org/spreadsheetml/2006/main" count="635" uniqueCount="213">
  <si>
    <t>No</t>
  </si>
  <si>
    <t>Sasaran</t>
  </si>
  <si>
    <t>Program/ Kegiatan</t>
  </si>
  <si>
    <t>Realisasi Kinerja Pada Triwulan</t>
  </si>
  <si>
    <t xml:space="preserve">I </t>
  </si>
  <si>
    <t xml:space="preserve">II </t>
  </si>
  <si>
    <t xml:space="preserve">III </t>
  </si>
  <si>
    <t xml:space="preserve">IV </t>
  </si>
  <si>
    <t xml:space="preserve">13 = 6 + 12 </t>
  </si>
  <si>
    <t xml:space="preserve">14=13/5 x100% </t>
  </si>
  <si>
    <t xml:space="preserve">K </t>
  </si>
  <si>
    <t xml:space="preserve">Rp </t>
  </si>
  <si>
    <t xml:space="preserve"> </t>
  </si>
  <si>
    <t xml:space="preserve">Rata-rata capaian kinerja (%) </t>
  </si>
  <si>
    <t xml:space="preserve">Predikat kinerja </t>
  </si>
  <si>
    <t xml:space="preserve">Faktor pendorong keberhasilan kinerja: </t>
  </si>
  <si>
    <t xml:space="preserve">Faktor penghambat pencapaian kinerja: </t>
  </si>
  <si>
    <t xml:space="preserve">Tindak lanjut yang diperlukan dalam triwulan berikutnya*): </t>
  </si>
  <si>
    <t xml:space="preserve">Tindak lanjut yang diperlukan dalam Renja Perangkat Daerah kabupaten/kota berikutnya*): </t>
  </si>
  <si>
    <t xml:space="preserve">Formulir </t>
  </si>
  <si>
    <t xml:space="preserve">Evaluasi Terhadap Hasil Renja Perangkat Daerah Lingkup Kabupaten/kota </t>
  </si>
  <si>
    <t xml:space="preserve">Indikator dan target kinerja Perangkat Daerah Kabupaten/Kota yang mengacu pada sasaran RKPD: </t>
  </si>
  <si>
    <t xml:space="preserve">*) Diisi oleh Kepala BAPPEDA </t>
  </si>
  <si>
    <t xml:space="preserve">Disusun </t>
  </si>
  <si>
    <t xml:space="preserve">Dievaluasi </t>
  </si>
  <si>
    <t xml:space="preserve">KEPALA BAPPEDA </t>
  </si>
  <si>
    <t>Indikator Kinerja Program (outcome)/ Kegiatan (output)</t>
  </si>
  <si>
    <t>Target Renstra Perangkat Daerah pada Tahun 2021 (Akhir Periode Renstra Perangkat Daerah)</t>
  </si>
  <si>
    <t>Realisasi Capaian Kinerja dan Anggaran Renja Perangkat Daerah yang dievaluasi</t>
  </si>
  <si>
    <t>Realisasi Kinerja dan Anggaran Renstra Perangkat Daerah s/d tahun 2018 (Akhir Tahun Pelaksanaan Renja Perangkat Daerah Tahun 2021)</t>
  </si>
  <si>
    <t>Tingkat Capaian Kinerja Dan Realisasi Anggaran Renstra Perangkat Daerah  s/d tahun 2018(%)</t>
  </si>
  <si>
    <t>unit Perangkat Daerah Penanggung Jawab</t>
  </si>
  <si>
    <t xml:space="preserve">TOTAL Rata-rata capaian kinerja (%) </t>
  </si>
  <si>
    <t>Program Pelayanan Administrasi Perkantoran</t>
  </si>
  <si>
    <t>Penyediaan Jasa Surat menyurat</t>
  </si>
  <si>
    <t>Terlaksananya Pelayanan Adminstrsi Perkantoran</t>
  </si>
  <si>
    <t xml:space="preserve">Tersedianya Meterai  dan benda  benda lainya.
</t>
  </si>
  <si>
    <t>Penyediaan Jasa Komunikasi,sumber daya air dan listrik</t>
  </si>
  <si>
    <t>Terbayarnya Rekening Listrik dan Telpon</t>
  </si>
  <si>
    <t>Penyediaan Alat tulis Kantor</t>
  </si>
  <si>
    <t>Tercukupinya Barang barang Alat Tulis Kantor.</t>
  </si>
  <si>
    <t>Penyediaan Barang Cetakan dan Penggandaan.</t>
  </si>
  <si>
    <t>Tercukupinya Barang  cetakan dan Penggandaan.</t>
  </si>
  <si>
    <t>Penyediaan Komponen Instalasi Listrik/Penerangan Bangunan Kantor</t>
  </si>
  <si>
    <t>Penyediaan Peralatan dan Perlengkapan Kantor.</t>
  </si>
  <si>
    <t>Tersedian Peralatan kelistrikan dan elektronik.</t>
  </si>
  <si>
    <t>Tersedianya peralatan dan bahan pembersih.</t>
  </si>
  <si>
    <t>Penyediaan Peralatan Rumah Tangga</t>
  </si>
  <si>
    <t xml:space="preserve">Tersedianya barang Peralatan dan  perlengkapan kantor. </t>
  </si>
  <si>
    <t>Penyediaan Bahan Bacaan dan Peraturan Perundang undangan.</t>
  </si>
  <si>
    <t>Tersedianya Srat kabat dan majalah</t>
  </si>
  <si>
    <t xml:space="preserve">Penyediaan makanan dan Minuman </t>
  </si>
  <si>
    <t>Tersdianya makanan dan Minuman Rapat</t>
  </si>
  <si>
    <t>Penyediaan Jasa Administrasi kantor/kebersihan</t>
  </si>
  <si>
    <t>Terbayarnya honorarium harian tenaga penjaga malam kantor.</t>
  </si>
  <si>
    <t>Rapat rapat koordinasi dn Konsultasi dalam daerah.</t>
  </si>
  <si>
    <t>Penyediaan Jasa Administrasi keuangan</t>
  </si>
  <si>
    <t xml:space="preserve">Terbayarnya Honorarium Honorarium Penata Usahaan </t>
  </si>
  <si>
    <t>Rapat rapat koordinasi dn Konsultasi keluar Daerah</t>
  </si>
  <si>
    <t xml:space="preserve">Penyediaan Jasa Kebersihan </t>
  </si>
  <si>
    <t>Terbayarnya Honorarium  Harian dan Tenaga Kebersihan kantor</t>
  </si>
  <si>
    <t>Tercukupinya Rapat Koordinasi dan Konsultasi dalam daerah</t>
  </si>
  <si>
    <t xml:space="preserve"> Program Peningkatan Sarana dan Prasarana Aparatur.</t>
  </si>
  <si>
    <t>Persentase Kondisi Sarana dan Prasarana Aparatur dalam kondisi baik</t>
  </si>
  <si>
    <t>Pemeliharan Rutin/berkala rumah Dinas</t>
  </si>
  <si>
    <t>Pemeliharan Rutin/berkala Mobil Jabatan</t>
  </si>
  <si>
    <t>Pemeliharan Rutin/berkala Kendaraan Dinas/Operasional</t>
  </si>
  <si>
    <t>Pemeiharaan Rutin/Berkala gudang/work shop/garasi.</t>
  </si>
  <si>
    <t>Pemeliharaan Rutin/Berkala Gedung Pertemuan.</t>
  </si>
  <si>
    <t>Pemeliharaan Rutin/Berkala Taman</t>
  </si>
  <si>
    <t>Terpeliharanya Rumah Dinas.</t>
  </si>
  <si>
    <t>Terpeliharanya Kendaraan Dinas/Operasonal</t>
  </si>
  <si>
    <t>Terpeliharanya Mobil Jabatan</t>
  </si>
  <si>
    <t>Terpeliharanya Gudang/work shop/garasi</t>
  </si>
  <si>
    <t>Pemeliharan Rutin/berkala Gedung Kantor</t>
  </si>
  <si>
    <t>Terpeliharanya Gedung Kantor</t>
  </si>
  <si>
    <t>Terpeliharanya Taman</t>
  </si>
  <si>
    <t>Terpeliharanya Gedung Pertemuan</t>
  </si>
  <si>
    <t>Penyusunan Renstra.Renja</t>
  </si>
  <si>
    <t>Penyusunan Dokumen Dokumen Anggaran</t>
  </si>
  <si>
    <t>Penyusunan Laporan Keuangan Kinerja Instansi Pemerintah (LKJIP),Laporan Keuangan  Pertanggung Jawaban (LKPJ),Laporan Penyelenggaraan Pemerintah Daerah (LPPD )</t>
  </si>
  <si>
    <t>Tersusunnya Dokument Anggaran keuangan</t>
  </si>
  <si>
    <t>Terwujutnya peningkatan pengembangan sistim pelaporan capaian kinerja dan keuangan.</t>
  </si>
  <si>
    <t xml:space="preserve">Fasilitasi PATEN </t>
  </si>
  <si>
    <t>Terlaksanaya Kegiatan PATEN</t>
  </si>
  <si>
    <t>Penyelenggaraan Musrenbang</t>
  </si>
  <si>
    <t>Pembinaan dan Pengawasan 
Penyelenggaraan Pemerintah Desa.</t>
  </si>
  <si>
    <t>Terlaksanaya Pembinaan dan Pengawasan Pemdes.</t>
  </si>
  <si>
    <t>Terlaksanaya Musrenbang Cam</t>
  </si>
  <si>
    <t>Verifikasi Anggaran Pendapatan 
dan Belanja Desa.</t>
  </si>
  <si>
    <t>Penjunjang DESK Pilkades</t>
  </si>
  <si>
    <t>Sosialisasi dan Bimbingan Administrasi 
Desa</t>
  </si>
  <si>
    <t>Terlaksananya Pilkades</t>
  </si>
  <si>
    <t>Tercapainya Sosiaisasi dan Bimbingan 
Administrasi Desa</t>
  </si>
  <si>
    <t>Tercapainya Fasilitasi Pengelolaan Keuangan Desa.</t>
  </si>
  <si>
    <t>Tercapainya Verifikasi APBD.</t>
  </si>
  <si>
    <t>Fasilitasi Pengisian PerangFasilitasi Kegiatan Musabaqoh Tilawatil Qur'an dan Festival Anak Sholeh Indonesia.</t>
  </si>
  <si>
    <t>Pelayanan Ibadah Haji</t>
  </si>
  <si>
    <t>Fasilitasi kegiatan Bulan Ramadhan</t>
  </si>
  <si>
    <t>Tercapainya Fasilitasi kegiatan MTQ/STQ dan FASI (Festival Anak Sholeh Indonesia )</t>
  </si>
  <si>
    <t>Tercapainya pelayanan Ibadah Haji.</t>
  </si>
  <si>
    <t>Fasilitasi Peringatan Hari besar Kewanitaan</t>
  </si>
  <si>
    <t>Pelaksanaan Hari Besar Kenergaraan</t>
  </si>
  <si>
    <t>Terlaksananya Kegiatan HUT RI</t>
  </si>
  <si>
    <t>Terlaksananya kegiatan Bulan Romadhan</t>
  </si>
  <si>
    <t>Terlaksananya kegiatan Kewanitaan.</t>
  </si>
  <si>
    <t>Fasilitasi kegiatan Olah  Raga</t>
  </si>
  <si>
    <t>Terlaksananya Kegiatan Olah Raga</t>
  </si>
  <si>
    <t>Fasilitasi Pembinan Kesejahteraaan Keluarga ( PKK )</t>
  </si>
  <si>
    <t>Perlindunngan Anak</t>
  </si>
  <si>
    <t>Tercapainya kegiatan KPA</t>
  </si>
  <si>
    <t>Pembinaan Anggota Hansip/Linmas</t>
  </si>
  <si>
    <t>Meningkatnya Ketramplikan Hansip/Linmas</t>
  </si>
  <si>
    <t>Renja Perangkat Daerah  KECAMATAN SALE</t>
  </si>
  <si>
    <t>KAB REMBANG</t>
  </si>
  <si>
    <t>Camat</t>
  </si>
  <si>
    <t>Camatat</t>
  </si>
  <si>
    <t>KECAMATAN SALE</t>
  </si>
  <si>
    <t>Ir.DWI WAHYUNI HARIYATI,MM</t>
  </si>
  <si>
    <t>NIP. 19660123 199103 2 008</t>
  </si>
  <si>
    <t>%</t>
  </si>
  <si>
    <t>Drs.SUBHAN</t>
  </si>
  <si>
    <t>NIP. 19661124 199203 1005</t>
  </si>
  <si>
    <t>Pengadaaan Kendaraan Dinas/operasional</t>
  </si>
  <si>
    <t>Pengadaan Peralatan kantor</t>
  </si>
  <si>
    <t>Pengadaan Instalasi Listrik,Telepon dan Air</t>
  </si>
  <si>
    <t>Tercukupinya  Kendaraan Dinas Kantor</t>
  </si>
  <si>
    <t>Tercukupinya Lap Top/Computer</t>
  </si>
  <si>
    <t xml:space="preserve">Tercukupinya Daya Listrik Kantor
</t>
  </si>
  <si>
    <t>Pemeliharaan Rutin/Berkala Peralatan Kantor</t>
  </si>
  <si>
    <t>Terpeliharanya  Perlengkapan  Gedung Kantor</t>
  </si>
  <si>
    <t xml:space="preserve">Terpeliharanya Peralatan  Kantor
</t>
  </si>
  <si>
    <t xml:space="preserve"> Program Peningkatan Disiplin Aparatur</t>
  </si>
  <si>
    <t>Pengadaan Pakaian Khusus hari hari tertentu</t>
  </si>
  <si>
    <t>Terwujutnya Kedisiplinan PNS</t>
  </si>
  <si>
    <t xml:space="preserve"> Program Peningkatan Kapasitas Sumber Daya Aparatur</t>
  </si>
  <si>
    <t>Pendidikan Pelatihan dan Peningkatan Sumber Daya Manusia</t>
  </si>
  <si>
    <t>Penyusunan Laporan Keuangan Akir Tahun</t>
  </si>
  <si>
    <t xml:space="preserve">Tersusunnya Laporan Keuangan Akir tahun
</t>
  </si>
  <si>
    <t xml:space="preserve">Tersusunnya Renstra dan Renja.
</t>
  </si>
  <si>
    <t xml:space="preserve">Tersusunnya LKJip,LKPJ,dan LPPD
</t>
  </si>
  <si>
    <t>Program Penunjang Pemerintah Kecamatan</t>
  </si>
  <si>
    <t>Falidasi desa Miskin Tk kec</t>
  </si>
  <si>
    <t>Tercapainya kevalitan Data Miskin</t>
  </si>
  <si>
    <t>Fasilitasi Pokjanal Posyandu Kec Sehat</t>
  </si>
  <si>
    <t>Terlaksananya kegiatan Pokjanal Posyandu Kec</t>
  </si>
  <si>
    <t>Pemberdayaan Organisasi Kepemudan di Tk Kecamatan</t>
  </si>
  <si>
    <t>Terlaksananya kegiatan Karang Taruna Kec</t>
  </si>
  <si>
    <t>Penguatan Pusat kegiatan Belajar 
masyarakat (PKBM )</t>
  </si>
  <si>
    <t>Terlaksananya Kegiatan PKBM 
 Tk Kec</t>
  </si>
  <si>
    <t>Fasilitasi Penyusunan Peraturan Desa</t>
  </si>
  <si>
    <t>Tersusunanya Peraturan Desa</t>
  </si>
  <si>
    <t>Fasilitasi Program Keluarga Harapan  ( PKH ) Kec</t>
  </si>
  <si>
    <t>Terlaksananya kegiatan PKH</t>
  </si>
  <si>
    <t>Persentase  Pelayanan Publik dengan baik</t>
  </si>
  <si>
    <t>Program Peningkatan Pengembangan Sistim Pelaporan Capaian Kinerja dan keuangan</t>
  </si>
  <si>
    <t>CAMAT  SALE</t>
  </si>
  <si>
    <t>Target Kinerja dan Anggaran  Renja Perangkat Daerah Tahun berjalan (Tahun 2019) yang dievaluasi</t>
  </si>
  <si>
    <t>Realisasi Capaian Kinerja Renstra Perangkat Daerah sampai dengan Renja Perangkat Daerah Tahun Lalu (2016-2018)</t>
  </si>
  <si>
    <t>Pemeliharaan Rutin/Berkala Peralatan gedung Kantor</t>
  </si>
  <si>
    <t>Pemeliharan Rutin/berkala Perlengkapan  Kantor.</t>
  </si>
  <si>
    <t>Pemeliharaan Rutin/Berkala Tempat Ibadah</t>
  </si>
  <si>
    <t>Terpeliharanya Tempat Ibadah</t>
  </si>
  <si>
    <t>Pembangunan Gedung Kantor</t>
  </si>
  <si>
    <t>Tercukupinya  Toilet  Kantor</t>
  </si>
  <si>
    <t>DESK Pilkades</t>
  </si>
  <si>
    <t>Terlaksananya Desk Pilkades</t>
  </si>
  <si>
    <t>Fasilitasi Raperdes dan APBdes</t>
  </si>
  <si>
    <t>Fasilitasi Pengelolaan keuangan 
Desa</t>
  </si>
  <si>
    <t>Terlaksananya  Raperdes dan 
APBdes</t>
  </si>
  <si>
    <t>Fasilitasi Peringatan Hari Kartini</t>
  </si>
  <si>
    <t xml:space="preserve">Terlaksananya kegiaatan Hari Kartini </t>
  </si>
  <si>
    <t>0.07%</t>
  </si>
  <si>
    <t>0.15 %</t>
  </si>
  <si>
    <t>0.56 %</t>
  </si>
  <si>
    <t>0.17 %</t>
  </si>
  <si>
    <t>0.18 %</t>
  </si>
  <si>
    <t>0.24%</t>
  </si>
  <si>
    <t>0.14%</t>
  </si>
  <si>
    <t>0.25%</t>
  </si>
  <si>
    <t>0.73%</t>
  </si>
  <si>
    <t>0.6%</t>
  </si>
  <si>
    <t>0.50%</t>
  </si>
  <si>
    <t>0.51%</t>
  </si>
  <si>
    <t>0.17%</t>
  </si>
  <si>
    <t>0.33%</t>
  </si>
  <si>
    <t>0.27%</t>
  </si>
  <si>
    <t>0.68%</t>
  </si>
  <si>
    <t>0.16%</t>
  </si>
  <si>
    <t>0.09%</t>
  </si>
  <si>
    <t>0.23%</t>
  </si>
  <si>
    <t>0.43%</t>
  </si>
  <si>
    <t>0.37%</t>
  </si>
  <si>
    <t>0.88%</t>
  </si>
  <si>
    <t>-</t>
  </si>
  <si>
    <t>Penataan Lingkungan Kantor/Rumah Jabatan/Dinas</t>
  </si>
  <si>
    <t>Terpeliharanya Lingkungan Kantor</t>
  </si>
  <si>
    <t>Penguatan Pendidikan Anak usia Dini (PAUD )</t>
  </si>
  <si>
    <t>Terlaksananya kegiatan Pendidikan Anak usia Dini</t>
  </si>
  <si>
    <t>Terwujutnya Peningkatan SDM PNS</t>
  </si>
  <si>
    <t>Terlaksananya kegiatan 10 Program Pokok PKK</t>
  </si>
  <si>
    <t>0.45%</t>
  </si>
  <si>
    <t>0.99%</t>
  </si>
  <si>
    <t>0.44%</t>
  </si>
  <si>
    <t>0.31%</t>
  </si>
  <si>
    <t>0.90%</t>
  </si>
  <si>
    <t>0.35%</t>
  </si>
  <si>
    <t>0.96%</t>
  </si>
  <si>
    <t>Triwulan IV tahun 2019</t>
  </si>
  <si>
    <t>Tercukupinya Rapat Koordinasi dan Konsultasi luar  daerah</t>
  </si>
  <si>
    <t xml:space="preserve">Terpeliharanya Peralatan Gedung   Kantor
</t>
  </si>
  <si>
    <t>SALE, tgl  31 Desember  2019</t>
  </si>
  <si>
    <t>Rembang, tanggal  31 Desember 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</si>
</sst>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p-421]#,##0.00"/>
    <numFmt numFmtId="165" formatCode="_([$Rp-421]* #,##0.00_);_([$Rp-421]* \(#,##0.00\);_([$Rp-421]* &quot;-&quot;??_);_(@_)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>
      <alignment vertical="top"/>
    </xf>
  </cellStyleXfs>
  <cellXfs count="138">
    <xf numFmtId="0" fontId="0" fillId="0" borderId="0" xfId="0"/>
    <xf numFmtId="0" fontId="2" fillId="0" borderId="0" xfId="0" applyFont="1"/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6" fillId="0" borderId="20" xfId="0" applyFont="1" applyBorder="1"/>
    <xf numFmtId="0" fontId="6" fillId="0" borderId="0" xfId="0" applyFont="1"/>
    <xf numFmtId="9" fontId="3" fillId="0" borderId="7" xfId="0" applyNumberFormat="1" applyFont="1" applyBorder="1" applyAlignment="1">
      <alignment horizontal="left" vertical="center" wrapText="1"/>
    </xf>
    <xf numFmtId="10" fontId="1" fillId="0" borderId="0" xfId="2" applyNumberFormat="1" applyFont="1" applyFill="1" applyBorder="1" applyAlignment="1">
      <alignment horizontal="right" vertical="top" wrapText="1"/>
    </xf>
    <xf numFmtId="3" fontId="1" fillId="0" borderId="0" xfId="2" applyNumberFormat="1" applyFont="1" applyFill="1" applyBorder="1" applyAlignment="1">
      <alignment horizontal="right" vertical="top" wrapText="1"/>
    </xf>
    <xf numFmtId="10" fontId="8" fillId="0" borderId="15" xfId="3" applyNumberFormat="1" applyFont="1" applyFill="1" applyBorder="1" applyAlignment="1">
      <alignment horizontal="right" vertical="top" wrapText="1"/>
    </xf>
    <xf numFmtId="10" fontId="8" fillId="0" borderId="15" xfId="3" applyNumberFormat="1" applyFont="1" applyBorder="1" applyAlignment="1">
      <alignment horizontal="right" vertical="top"/>
    </xf>
    <xf numFmtId="3" fontId="0" fillId="0" borderId="0" xfId="0" applyNumberFormat="1"/>
    <xf numFmtId="165" fontId="3" fillId="0" borderId="7" xfId="0" applyNumberFormat="1" applyFont="1" applyBorder="1" applyAlignment="1">
      <alignment horizontal="left" vertical="center" wrapText="1"/>
    </xf>
    <xf numFmtId="10" fontId="0" fillId="0" borderId="0" xfId="0" applyNumberFormat="1"/>
    <xf numFmtId="9" fontId="3" fillId="0" borderId="7" xfId="1" applyFont="1" applyBorder="1" applyAlignment="1">
      <alignment horizontal="left" vertical="center" wrapText="1"/>
    </xf>
    <xf numFmtId="9" fontId="1" fillId="0" borderId="7" xfId="1" applyFont="1" applyBorder="1" applyAlignment="1">
      <alignment horizontal="center" vertical="center" wrapText="1"/>
    </xf>
    <xf numFmtId="9" fontId="2" fillId="0" borderId="0" xfId="1" applyFont="1"/>
    <xf numFmtId="9" fontId="1" fillId="0" borderId="7" xfId="1" applyNumberFormat="1" applyFont="1" applyBorder="1" applyAlignment="1">
      <alignment horizontal="center" vertical="center" wrapText="1"/>
    </xf>
    <xf numFmtId="9" fontId="2" fillId="0" borderId="0" xfId="1" applyNumberFormat="1" applyFont="1"/>
    <xf numFmtId="165" fontId="1" fillId="0" borderId="7" xfId="0" applyNumberFormat="1" applyFont="1" applyBorder="1" applyAlignment="1">
      <alignment horizontal="center" vertical="center" wrapText="1"/>
    </xf>
    <xf numFmtId="165" fontId="2" fillId="0" borderId="0" xfId="0" applyNumberFormat="1" applyFont="1"/>
    <xf numFmtId="9" fontId="3" fillId="0" borderId="7" xfId="1" applyFont="1" applyBorder="1" applyAlignment="1">
      <alignment horizontal="center" vertical="center" wrapText="1"/>
    </xf>
    <xf numFmtId="9" fontId="1" fillId="0" borderId="0" xfId="1" applyFont="1" applyAlignment="1">
      <alignment horizontal="right" vertical="center" wrapText="1"/>
    </xf>
    <xf numFmtId="9" fontId="1" fillId="0" borderId="0" xfId="1" applyFont="1" applyAlignment="1">
      <alignment horizontal="left" vertical="center" wrapText="1" indent="1"/>
    </xf>
    <xf numFmtId="9" fontId="1" fillId="0" borderId="0" xfId="1" applyFont="1" applyAlignment="1">
      <alignment vertical="center" wrapText="1"/>
    </xf>
    <xf numFmtId="165" fontId="1" fillId="0" borderId="7" xfId="1" applyNumberFormat="1" applyFont="1" applyBorder="1" applyAlignment="1">
      <alignment horizontal="center" vertical="center" wrapText="1"/>
    </xf>
    <xf numFmtId="9" fontId="9" fillId="0" borderId="7" xfId="1" applyFont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9" fontId="1" fillId="2" borderId="7" xfId="1" applyFont="1" applyFill="1" applyBorder="1" applyAlignment="1">
      <alignment horizontal="center" vertical="center" wrapText="1"/>
    </xf>
    <xf numFmtId="9" fontId="9" fillId="0" borderId="16" xfId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left" vertical="center" wrapText="1"/>
    </xf>
    <xf numFmtId="9" fontId="10" fillId="0" borderId="7" xfId="1" applyFont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9" fontId="3" fillId="2" borderId="7" xfId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right" vertical="center" wrapText="1"/>
    </xf>
    <xf numFmtId="165" fontId="3" fillId="0" borderId="7" xfId="0" applyNumberFormat="1" applyFont="1" applyBorder="1" applyAlignment="1">
      <alignment horizontal="right" vertical="center" wrapText="1"/>
    </xf>
    <xf numFmtId="9" fontId="9" fillId="0" borderId="19" xfId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164" fontId="6" fillId="0" borderId="20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6" fillId="0" borderId="21" xfId="0" applyFont="1" applyBorder="1"/>
    <xf numFmtId="164" fontId="6" fillId="0" borderId="21" xfId="0" applyNumberFormat="1" applyFont="1" applyBorder="1"/>
    <xf numFmtId="9" fontId="1" fillId="0" borderId="6" xfId="1" applyNumberFormat="1" applyFont="1" applyBorder="1" applyAlignment="1">
      <alignment horizontal="center" vertical="center" wrapText="1"/>
    </xf>
    <xf numFmtId="9" fontId="3" fillId="0" borderId="7" xfId="1" applyNumberFormat="1" applyFont="1" applyBorder="1" applyAlignment="1">
      <alignment horizontal="center" vertical="center" wrapText="1"/>
    </xf>
    <xf numFmtId="9" fontId="12" fillId="0" borderId="7" xfId="1" applyFont="1" applyBorder="1" applyAlignment="1">
      <alignment horizontal="center" vertical="center" wrapText="1"/>
    </xf>
    <xf numFmtId="164" fontId="6" fillId="0" borderId="22" xfId="0" applyNumberFormat="1" applyFont="1" applyBorder="1"/>
    <xf numFmtId="0" fontId="1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top" wrapText="1"/>
    </xf>
    <xf numFmtId="0" fontId="15" fillId="0" borderId="20" xfId="0" applyFont="1" applyBorder="1" applyAlignment="1">
      <alignment vertical="center"/>
    </xf>
    <xf numFmtId="0" fontId="15" fillId="0" borderId="20" xfId="0" applyFont="1" applyBorder="1" applyAlignment="1">
      <alignment wrapText="1"/>
    </xf>
    <xf numFmtId="0" fontId="15" fillId="0" borderId="21" xfId="0" applyFont="1" applyBorder="1" applyAlignment="1">
      <alignment vertical="center"/>
    </xf>
    <xf numFmtId="0" fontId="16" fillId="0" borderId="0" xfId="0" applyFont="1"/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wrapText="1"/>
    </xf>
    <xf numFmtId="9" fontId="1" fillId="0" borderId="23" xfId="1" applyNumberFormat="1" applyFont="1" applyBorder="1" applyAlignment="1">
      <alignment horizontal="center" vertical="center" wrapText="1"/>
    </xf>
    <xf numFmtId="164" fontId="6" fillId="0" borderId="24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9" fontId="1" fillId="0" borderId="7" xfId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9" fontId="11" fillId="0" borderId="0" xfId="1" applyFont="1" applyAlignment="1">
      <alignment horizontal="center" vertical="center" wrapText="1"/>
    </xf>
    <xf numFmtId="9" fontId="2" fillId="0" borderId="0" xfId="1" applyFont="1" applyAlignment="1">
      <alignment horizontal="center"/>
    </xf>
    <xf numFmtId="9" fontId="1" fillId="0" borderId="0" xfId="1" applyFont="1" applyAlignment="1">
      <alignment horizontal="left" vertical="center" wrapText="1"/>
    </xf>
    <xf numFmtId="9" fontId="11" fillId="0" borderId="0" xfId="1" applyFont="1" applyAlignment="1">
      <alignment horizontal="left" vertical="center" wrapText="1"/>
    </xf>
    <xf numFmtId="9" fontId="2" fillId="0" borderId="0" xfId="1" applyFont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9" fontId="3" fillId="0" borderId="3" xfId="1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</cellXfs>
  <cellStyles count="4">
    <cellStyle name="Normal" xfId="0" builtinId="0"/>
    <cellStyle name="Normal 2" xfId="2"/>
    <cellStyle name="Normal 4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INI%20NEW\EVALUASI%20RKPD%20SMSTR%20II%20TH%202016\EVALUASI%20RKPD%20Smtr%20II%202016\TRIWULAN%204\BAPPE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BAPPEDA OK"/>
    </sheetNames>
    <sheetDataSet>
      <sheetData sheetId="0" refreshError="1">
        <row r="59">
          <cell r="C59" t="str">
            <v>Program Pengembangan Data/Informasi</v>
          </cell>
          <cell r="X59">
            <v>547321620</v>
          </cell>
        </row>
        <row r="65">
          <cell r="Y65">
            <v>1</v>
          </cell>
          <cell r="Z65">
            <v>0.99853100919799498</v>
          </cell>
        </row>
        <row r="87">
          <cell r="X87">
            <v>2468477068</v>
          </cell>
        </row>
        <row r="107">
          <cell r="Y107">
            <v>1</v>
          </cell>
          <cell r="Z107">
            <v>0.98628975340305514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2"/>
  <sheetViews>
    <sheetView tabSelected="1" view="pageBreakPreview" topLeftCell="N88" zoomScale="80" zoomScaleNormal="80" zoomScaleSheetLayoutView="80" workbookViewId="0">
      <selection activeCell="H108" sqref="H108"/>
    </sheetView>
  </sheetViews>
  <sheetFormatPr defaultRowHeight="15.75" x14ac:dyDescent="0.25"/>
  <cols>
    <col min="1" max="1" width="4.5703125" style="1" customWidth="1"/>
    <col min="2" max="2" width="6" style="1" customWidth="1"/>
    <col min="3" max="3" width="30.42578125" style="66" customWidth="1"/>
    <col min="4" max="4" width="32.28515625" style="66" customWidth="1"/>
    <col min="5" max="5" width="6.28515625" style="1" bestFit="1" customWidth="1"/>
    <col min="6" max="6" width="18.7109375" style="9" customWidth="1"/>
    <col min="7" max="7" width="7.28515625" style="24" customWidth="1"/>
    <col min="8" max="8" width="18" style="1" customWidth="1"/>
    <col min="9" max="9" width="6.42578125" style="22" customWidth="1"/>
    <col min="10" max="10" width="18" style="9" customWidth="1"/>
    <col min="11" max="11" width="7" style="22" customWidth="1"/>
    <col min="12" max="12" width="18.5703125" style="26" customWidth="1"/>
    <col min="13" max="13" width="7" style="22" customWidth="1"/>
    <col min="14" max="14" width="20" style="26" customWidth="1"/>
    <col min="15" max="15" width="7" style="22" customWidth="1"/>
    <col min="16" max="16" width="18.85546875" style="26" customWidth="1"/>
    <col min="17" max="17" width="7" style="22" customWidth="1"/>
    <col min="18" max="18" width="21" style="26" customWidth="1"/>
    <col min="19" max="19" width="8.7109375" style="22" customWidth="1"/>
    <col min="20" max="20" width="19" style="22" customWidth="1"/>
    <col min="21" max="21" width="5.7109375" style="22" customWidth="1"/>
    <col min="22" max="22" width="18" style="1" customWidth="1"/>
    <col min="23" max="23" width="5.7109375" style="22" customWidth="1"/>
    <col min="24" max="24" width="11.28515625" style="22" customWidth="1"/>
    <col min="25" max="16384" width="9.140625" style="1"/>
  </cols>
  <sheetData>
    <row r="1" spans="1:25" ht="12.75" x14ac:dyDescent="0.2">
      <c r="A1" s="114" t="s">
        <v>19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ht="12.75" x14ac:dyDescent="0.2">
      <c r="A2" s="114" t="s">
        <v>20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</row>
    <row r="3" spans="1:25" ht="12.75" x14ac:dyDescent="0.2">
      <c r="A3" s="114" t="s">
        <v>113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</row>
    <row r="4" spans="1:25" ht="15" customHeight="1" x14ac:dyDescent="0.2">
      <c r="A4" s="81"/>
      <c r="B4" s="81"/>
      <c r="C4" s="81"/>
      <c r="D4" s="81"/>
      <c r="E4" s="81"/>
      <c r="F4" s="81"/>
      <c r="G4" s="81"/>
      <c r="H4" s="81"/>
      <c r="I4" s="114" t="s">
        <v>208</v>
      </c>
      <c r="J4" s="114"/>
      <c r="K4" s="114"/>
      <c r="L4" s="114"/>
      <c r="M4" s="114"/>
      <c r="N4" s="114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 ht="12.75" x14ac:dyDescent="0.2">
      <c r="A5" s="114" t="s">
        <v>12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</row>
    <row r="6" spans="1:25" ht="12.75" x14ac:dyDescent="0.2">
      <c r="A6" s="116" t="s">
        <v>21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1:25" ht="12.75" x14ac:dyDescent="0.2">
      <c r="A7" s="116" t="s">
        <v>117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</row>
    <row r="8" spans="1:25" ht="13.5" thickBot="1" x14ac:dyDescent="0.25">
      <c r="A8" s="131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1:25" s="5" customFormat="1" ht="16.5" customHeight="1" x14ac:dyDescent="0.2">
      <c r="A9" s="112" t="s">
        <v>0</v>
      </c>
      <c r="B9" s="118" t="s">
        <v>1</v>
      </c>
      <c r="C9" s="83" t="s">
        <v>2</v>
      </c>
      <c r="D9" s="83" t="s">
        <v>26</v>
      </c>
      <c r="E9" s="105" t="s">
        <v>27</v>
      </c>
      <c r="F9" s="106"/>
      <c r="G9" s="105" t="s">
        <v>158</v>
      </c>
      <c r="H9" s="106"/>
      <c r="I9" s="105" t="s">
        <v>157</v>
      </c>
      <c r="J9" s="106"/>
      <c r="K9" s="105" t="s">
        <v>3</v>
      </c>
      <c r="L9" s="132"/>
      <c r="M9" s="132"/>
      <c r="N9" s="132"/>
      <c r="O9" s="132"/>
      <c r="P9" s="132"/>
      <c r="Q9" s="132"/>
      <c r="R9" s="106"/>
      <c r="S9" s="105" t="s">
        <v>28</v>
      </c>
      <c r="T9" s="106"/>
      <c r="U9" s="105" t="s">
        <v>29</v>
      </c>
      <c r="V9" s="106"/>
      <c r="W9" s="105" t="s">
        <v>30</v>
      </c>
      <c r="X9" s="106"/>
      <c r="Y9" s="112" t="s">
        <v>31</v>
      </c>
    </row>
    <row r="10" spans="1:25" s="5" customFormat="1" ht="16.5" customHeight="1" x14ac:dyDescent="0.2">
      <c r="A10" s="117"/>
      <c r="B10" s="119"/>
      <c r="C10" s="84"/>
      <c r="D10" s="84"/>
      <c r="E10" s="107"/>
      <c r="F10" s="108"/>
      <c r="G10" s="107"/>
      <c r="H10" s="108"/>
      <c r="I10" s="107"/>
      <c r="J10" s="108"/>
      <c r="K10" s="107"/>
      <c r="L10" s="133"/>
      <c r="M10" s="133"/>
      <c r="N10" s="133"/>
      <c r="O10" s="133"/>
      <c r="P10" s="133"/>
      <c r="Q10" s="133"/>
      <c r="R10" s="108"/>
      <c r="S10" s="107"/>
      <c r="T10" s="108"/>
      <c r="U10" s="107"/>
      <c r="V10" s="108"/>
      <c r="W10" s="107"/>
      <c r="X10" s="108"/>
      <c r="Y10" s="117"/>
    </row>
    <row r="11" spans="1:25" s="5" customFormat="1" ht="16.5" customHeight="1" x14ac:dyDescent="0.2">
      <c r="A11" s="117"/>
      <c r="B11" s="119"/>
      <c r="C11" s="84"/>
      <c r="D11" s="84"/>
      <c r="E11" s="107"/>
      <c r="F11" s="108"/>
      <c r="G11" s="107"/>
      <c r="H11" s="108"/>
      <c r="I11" s="107"/>
      <c r="J11" s="108"/>
      <c r="K11" s="107"/>
      <c r="L11" s="133"/>
      <c r="M11" s="133"/>
      <c r="N11" s="133"/>
      <c r="O11" s="133"/>
      <c r="P11" s="133"/>
      <c r="Q11" s="133"/>
      <c r="R11" s="108"/>
      <c r="S11" s="107"/>
      <c r="T11" s="108"/>
      <c r="U11" s="107"/>
      <c r="V11" s="108"/>
      <c r="W11" s="107"/>
      <c r="X11" s="108"/>
      <c r="Y11" s="117"/>
    </row>
    <row r="12" spans="1:25" s="5" customFormat="1" ht="18" customHeight="1" x14ac:dyDescent="0.2">
      <c r="A12" s="117"/>
      <c r="B12" s="119"/>
      <c r="C12" s="84"/>
      <c r="D12" s="84"/>
      <c r="E12" s="107"/>
      <c r="F12" s="108"/>
      <c r="G12" s="107"/>
      <c r="H12" s="108"/>
      <c r="I12" s="107"/>
      <c r="J12" s="108"/>
      <c r="K12" s="107"/>
      <c r="L12" s="133"/>
      <c r="M12" s="133"/>
      <c r="N12" s="133"/>
      <c r="O12" s="133"/>
      <c r="P12" s="133"/>
      <c r="Q12" s="133"/>
      <c r="R12" s="108"/>
      <c r="S12" s="107"/>
      <c r="T12" s="108"/>
      <c r="U12" s="107"/>
      <c r="V12" s="108"/>
      <c r="W12" s="107"/>
      <c r="X12" s="108"/>
      <c r="Y12" s="117"/>
    </row>
    <row r="13" spans="1:25" s="5" customFormat="1" ht="15" customHeight="1" x14ac:dyDescent="0.2">
      <c r="A13" s="117"/>
      <c r="B13" s="119"/>
      <c r="C13" s="84"/>
      <c r="D13" s="84"/>
      <c r="E13" s="107"/>
      <c r="F13" s="108"/>
      <c r="G13" s="107"/>
      <c r="H13" s="108"/>
      <c r="I13" s="107"/>
      <c r="J13" s="108"/>
      <c r="K13" s="107"/>
      <c r="L13" s="133"/>
      <c r="M13" s="133"/>
      <c r="N13" s="133"/>
      <c r="O13" s="133"/>
      <c r="P13" s="133"/>
      <c r="Q13" s="133"/>
      <c r="R13" s="108"/>
      <c r="S13" s="107"/>
      <c r="T13" s="108"/>
      <c r="U13" s="107"/>
      <c r="V13" s="108"/>
      <c r="W13" s="107"/>
      <c r="X13" s="108"/>
      <c r="Y13" s="117"/>
    </row>
    <row r="14" spans="1:25" s="5" customFormat="1" ht="13.5" customHeight="1" thickBot="1" x14ac:dyDescent="0.25">
      <c r="A14" s="117"/>
      <c r="B14" s="119"/>
      <c r="C14" s="84"/>
      <c r="D14" s="84"/>
      <c r="E14" s="107"/>
      <c r="F14" s="108"/>
      <c r="G14" s="107"/>
      <c r="H14" s="108"/>
      <c r="I14" s="107"/>
      <c r="J14" s="108"/>
      <c r="K14" s="109"/>
      <c r="L14" s="134"/>
      <c r="M14" s="134"/>
      <c r="N14" s="134"/>
      <c r="O14" s="134"/>
      <c r="P14" s="134"/>
      <c r="Q14" s="134"/>
      <c r="R14" s="110"/>
      <c r="S14" s="107"/>
      <c r="T14" s="108"/>
      <c r="U14" s="107"/>
      <c r="V14" s="108"/>
      <c r="W14" s="107"/>
      <c r="X14" s="108"/>
      <c r="Y14" s="117"/>
    </row>
    <row r="15" spans="1:25" s="5" customFormat="1" ht="12.75" customHeight="1" thickBot="1" x14ac:dyDescent="0.25">
      <c r="A15" s="113"/>
      <c r="B15" s="120"/>
      <c r="C15" s="85"/>
      <c r="D15" s="85"/>
      <c r="E15" s="109"/>
      <c r="F15" s="110"/>
      <c r="G15" s="109"/>
      <c r="H15" s="110"/>
      <c r="I15" s="109"/>
      <c r="J15" s="110"/>
      <c r="K15" s="103" t="s">
        <v>4</v>
      </c>
      <c r="L15" s="104"/>
      <c r="M15" s="103" t="s">
        <v>5</v>
      </c>
      <c r="N15" s="104"/>
      <c r="O15" s="103" t="s">
        <v>6</v>
      </c>
      <c r="P15" s="104"/>
      <c r="Q15" s="103" t="s">
        <v>7</v>
      </c>
      <c r="R15" s="104"/>
      <c r="S15" s="109"/>
      <c r="T15" s="110"/>
      <c r="U15" s="109"/>
      <c r="V15" s="110"/>
      <c r="W15" s="109"/>
      <c r="X15" s="110"/>
      <c r="Y15" s="113"/>
    </row>
    <row r="16" spans="1:25" s="5" customFormat="1" ht="13.5" thickBot="1" x14ac:dyDescent="0.25">
      <c r="A16" s="112">
        <v>1</v>
      </c>
      <c r="B16" s="112">
        <v>2</v>
      </c>
      <c r="C16" s="83">
        <v>3</v>
      </c>
      <c r="D16" s="83">
        <v>4</v>
      </c>
      <c r="E16" s="103">
        <v>5</v>
      </c>
      <c r="F16" s="104"/>
      <c r="G16" s="103">
        <v>6</v>
      </c>
      <c r="H16" s="104"/>
      <c r="I16" s="103">
        <v>7</v>
      </c>
      <c r="J16" s="104"/>
      <c r="K16" s="103">
        <v>8</v>
      </c>
      <c r="L16" s="104"/>
      <c r="M16" s="103">
        <v>9</v>
      </c>
      <c r="N16" s="104"/>
      <c r="O16" s="103">
        <v>10</v>
      </c>
      <c r="P16" s="104"/>
      <c r="Q16" s="103">
        <v>11</v>
      </c>
      <c r="R16" s="104"/>
      <c r="S16" s="103">
        <v>12</v>
      </c>
      <c r="T16" s="104"/>
      <c r="U16" s="103" t="s">
        <v>8</v>
      </c>
      <c r="V16" s="104"/>
      <c r="W16" s="103" t="s">
        <v>9</v>
      </c>
      <c r="X16" s="104"/>
      <c r="Y16" s="112">
        <v>15</v>
      </c>
    </row>
    <row r="17" spans="1:25" s="5" customFormat="1" ht="15" customHeight="1" x14ac:dyDescent="0.2">
      <c r="A17" s="117"/>
      <c r="B17" s="117"/>
      <c r="C17" s="84"/>
      <c r="D17" s="84"/>
      <c r="E17" s="112" t="s">
        <v>10</v>
      </c>
      <c r="F17" s="126" t="s">
        <v>11</v>
      </c>
      <c r="G17" s="135" t="s">
        <v>10</v>
      </c>
      <c r="H17" s="112" t="s">
        <v>11</v>
      </c>
      <c r="I17" s="88" t="s">
        <v>10</v>
      </c>
      <c r="J17" s="126" t="s">
        <v>11</v>
      </c>
      <c r="K17" s="88" t="s">
        <v>10</v>
      </c>
      <c r="L17" s="86" t="s">
        <v>11</v>
      </c>
      <c r="M17" s="88" t="s">
        <v>10</v>
      </c>
      <c r="N17" s="86" t="s">
        <v>11</v>
      </c>
      <c r="O17" s="88" t="s">
        <v>10</v>
      </c>
      <c r="P17" s="86" t="s">
        <v>11</v>
      </c>
      <c r="Q17" s="88" t="s">
        <v>10</v>
      </c>
      <c r="R17" s="86" t="s">
        <v>11</v>
      </c>
      <c r="S17" s="88" t="s">
        <v>10</v>
      </c>
      <c r="T17" s="88" t="s">
        <v>11</v>
      </c>
      <c r="U17" s="88" t="s">
        <v>10</v>
      </c>
      <c r="V17" s="112" t="s">
        <v>11</v>
      </c>
      <c r="W17" s="88" t="s">
        <v>10</v>
      </c>
      <c r="X17" s="88" t="s">
        <v>11</v>
      </c>
      <c r="Y17" s="117"/>
    </row>
    <row r="18" spans="1:25" s="5" customFormat="1" ht="6" customHeight="1" thickBot="1" x14ac:dyDescent="0.25">
      <c r="A18" s="113"/>
      <c r="B18" s="113"/>
      <c r="C18" s="85"/>
      <c r="D18" s="85"/>
      <c r="E18" s="113"/>
      <c r="F18" s="127"/>
      <c r="G18" s="136"/>
      <c r="H18" s="113"/>
      <c r="I18" s="89"/>
      <c r="J18" s="127"/>
      <c r="K18" s="89"/>
      <c r="L18" s="87"/>
      <c r="M18" s="89"/>
      <c r="N18" s="87"/>
      <c r="O18" s="89"/>
      <c r="P18" s="87"/>
      <c r="Q18" s="89"/>
      <c r="R18" s="87"/>
      <c r="S18" s="89"/>
      <c r="T18" s="89"/>
      <c r="U18" s="89"/>
      <c r="V18" s="113"/>
      <c r="W18" s="89"/>
      <c r="X18" s="89"/>
      <c r="Y18" s="113"/>
    </row>
    <row r="19" spans="1:25" s="5" customFormat="1" ht="36.75" customHeight="1" thickBot="1" x14ac:dyDescent="0.25">
      <c r="A19" s="6">
        <v>1</v>
      </c>
      <c r="B19" s="7" t="s">
        <v>12</v>
      </c>
      <c r="C19" s="58" t="s">
        <v>33</v>
      </c>
      <c r="D19" s="58" t="s">
        <v>35</v>
      </c>
      <c r="E19" s="12">
        <v>1</v>
      </c>
      <c r="F19" s="45"/>
      <c r="G19" s="55">
        <v>1</v>
      </c>
      <c r="H19" s="45">
        <f>SUM(H20:H33)</f>
        <v>238100000</v>
      </c>
      <c r="I19" s="20">
        <v>1</v>
      </c>
      <c r="J19" s="45">
        <f>SUM(J20:J33)</f>
        <v>256210000</v>
      </c>
      <c r="K19" s="32">
        <f>K34</f>
        <v>1.5454545454545454E-4</v>
      </c>
      <c r="L19" s="45">
        <f>SUM(L20:L33)</f>
        <v>20600000</v>
      </c>
      <c r="M19" s="32">
        <f>M34</f>
        <v>0.5</v>
      </c>
      <c r="N19" s="45">
        <f>SUM(N20:N33)</f>
        <v>66753350</v>
      </c>
      <c r="O19" s="32">
        <f>P19/J19</f>
        <v>0.27281136567659342</v>
      </c>
      <c r="P19" s="45">
        <f>SUM(P20:P33)</f>
        <v>69897000</v>
      </c>
      <c r="Q19" s="32">
        <f t="shared" ref="Q19:Q33" si="0">R19/J19</f>
        <v>0.25401038210842669</v>
      </c>
      <c r="R19" s="45">
        <f>SUM(R20:R33)</f>
        <v>65080000</v>
      </c>
      <c r="S19" s="32">
        <f>S34</f>
        <v>0.57457907676959308</v>
      </c>
      <c r="T19" s="18">
        <f>SUM(T20:T33)</f>
        <v>222330350</v>
      </c>
      <c r="U19" s="20">
        <f>(G19+S19)/2</f>
        <v>0.78728953838479654</v>
      </c>
      <c r="V19" s="18">
        <f>H19+T19</f>
        <v>460430350</v>
      </c>
      <c r="W19" s="20">
        <f>U19/E19</f>
        <v>0.78728953838479654</v>
      </c>
      <c r="X19" s="20" t="e">
        <f>V19/F19</f>
        <v>#DIV/0!</v>
      </c>
      <c r="Y19" s="7" t="s">
        <v>115</v>
      </c>
    </row>
    <row r="20" spans="1:25" ht="33" customHeight="1" thickBot="1" x14ac:dyDescent="0.25">
      <c r="A20" s="4" t="s">
        <v>12</v>
      </c>
      <c r="B20" s="2" t="s">
        <v>12</v>
      </c>
      <c r="C20" s="62" t="s">
        <v>34</v>
      </c>
      <c r="D20" s="62" t="s">
        <v>36</v>
      </c>
      <c r="E20" s="3" t="s">
        <v>12</v>
      </c>
      <c r="F20" s="8" t="s">
        <v>12</v>
      </c>
      <c r="G20" s="23">
        <v>1</v>
      </c>
      <c r="H20" s="37">
        <v>1000000</v>
      </c>
      <c r="I20" s="21">
        <v>1</v>
      </c>
      <c r="J20" s="18">
        <v>1120000</v>
      </c>
      <c r="K20" s="21">
        <v>0</v>
      </c>
      <c r="L20" s="25">
        <v>0</v>
      </c>
      <c r="M20" s="21">
        <v>0</v>
      </c>
      <c r="N20" s="25">
        <v>0</v>
      </c>
      <c r="O20" s="21">
        <v>0</v>
      </c>
      <c r="P20" s="25" t="s">
        <v>194</v>
      </c>
      <c r="Q20" s="21">
        <f t="shared" si="0"/>
        <v>0.99910714285714286</v>
      </c>
      <c r="R20" s="25">
        <v>1119000</v>
      </c>
      <c r="S20" s="38">
        <f t="shared" ref="S20:S22" si="1">SUM(K20,M20,O20,Q20)</f>
        <v>0.99910714285714286</v>
      </c>
      <c r="T20" s="31">
        <f t="shared" ref="T20:T33" si="2">SUM(L20,N20,P20,R20)</f>
        <v>1119000</v>
      </c>
      <c r="U20" s="21" t="s">
        <v>12</v>
      </c>
      <c r="V20" s="3" t="s">
        <v>12</v>
      </c>
      <c r="W20" s="21" t="s">
        <v>12</v>
      </c>
      <c r="X20" s="21" t="s">
        <v>12</v>
      </c>
      <c r="Y20" s="3" t="s">
        <v>12</v>
      </c>
    </row>
    <row r="21" spans="1:25" ht="48" thickBot="1" x14ac:dyDescent="0.25">
      <c r="A21" s="4"/>
      <c r="B21" s="2"/>
      <c r="C21" s="59" t="s">
        <v>37</v>
      </c>
      <c r="D21" s="59" t="s">
        <v>38</v>
      </c>
      <c r="E21" s="3"/>
      <c r="F21" s="8"/>
      <c r="G21" s="23">
        <v>1</v>
      </c>
      <c r="H21" s="37">
        <v>23000000</v>
      </c>
      <c r="I21" s="21">
        <v>1</v>
      </c>
      <c r="J21" s="18">
        <v>25000000</v>
      </c>
      <c r="K21" s="21">
        <v>0</v>
      </c>
      <c r="L21" s="25">
        <v>0</v>
      </c>
      <c r="M21" s="21" t="s">
        <v>178</v>
      </c>
      <c r="N21" s="25">
        <v>3615496</v>
      </c>
      <c r="O21" s="21">
        <f>P21/J21</f>
        <v>0.44979999999999998</v>
      </c>
      <c r="P21" s="25">
        <v>11245000</v>
      </c>
      <c r="Q21" s="21">
        <f t="shared" si="0"/>
        <v>0.18798496000000001</v>
      </c>
      <c r="R21" s="25">
        <v>4699624</v>
      </c>
      <c r="S21" s="38">
        <f t="shared" si="1"/>
        <v>0.63778495999999996</v>
      </c>
      <c r="T21" s="31">
        <f t="shared" si="2"/>
        <v>19560120</v>
      </c>
      <c r="U21" s="21" t="s">
        <v>12</v>
      </c>
      <c r="V21" s="3"/>
      <c r="W21" s="21" t="s">
        <v>12</v>
      </c>
      <c r="X21" s="21"/>
      <c r="Y21" s="3" t="s">
        <v>12</v>
      </c>
    </row>
    <row r="22" spans="1:25" ht="36.75" customHeight="1" thickBot="1" x14ac:dyDescent="0.25">
      <c r="A22" s="4"/>
      <c r="B22" s="2"/>
      <c r="C22" s="59" t="s">
        <v>56</v>
      </c>
      <c r="D22" s="62" t="s">
        <v>57</v>
      </c>
      <c r="E22" s="3"/>
      <c r="F22" s="8"/>
      <c r="G22" s="23">
        <v>0.99929999999999997</v>
      </c>
      <c r="H22" s="37">
        <v>101000000</v>
      </c>
      <c r="I22" s="21">
        <v>1</v>
      </c>
      <c r="J22" s="18">
        <v>75650000</v>
      </c>
      <c r="K22" s="21" t="s">
        <v>175</v>
      </c>
      <c r="L22" s="25">
        <v>12600000</v>
      </c>
      <c r="M22" s="21" t="s">
        <v>177</v>
      </c>
      <c r="N22" s="25">
        <v>18900000</v>
      </c>
      <c r="O22" s="21">
        <f>P22/J22</f>
        <v>0.33311302048909452</v>
      </c>
      <c r="P22" s="25">
        <v>25200000</v>
      </c>
      <c r="Q22" s="21">
        <f t="shared" si="0"/>
        <v>0.24983476536682089</v>
      </c>
      <c r="R22" s="25">
        <v>18900000</v>
      </c>
      <c r="S22" s="38">
        <f t="shared" si="1"/>
        <v>0.58294778585591545</v>
      </c>
      <c r="T22" s="31">
        <f t="shared" si="2"/>
        <v>75600000</v>
      </c>
      <c r="U22" s="21" t="s">
        <v>12</v>
      </c>
      <c r="V22" s="3" t="s">
        <v>12</v>
      </c>
      <c r="W22" s="21" t="s">
        <v>12</v>
      </c>
      <c r="X22" s="21" t="s">
        <v>12</v>
      </c>
      <c r="Y22" s="3" t="s">
        <v>12</v>
      </c>
    </row>
    <row r="23" spans="1:25" ht="32.25" thickBot="1" x14ac:dyDescent="0.25">
      <c r="A23" s="4"/>
      <c r="B23" s="2"/>
      <c r="C23" s="59" t="s">
        <v>59</v>
      </c>
      <c r="D23" s="62" t="s">
        <v>60</v>
      </c>
      <c r="E23" s="3"/>
      <c r="F23" s="8"/>
      <c r="G23" s="23">
        <v>0.99670000000000003</v>
      </c>
      <c r="H23" s="37">
        <v>15050000</v>
      </c>
      <c r="I23" s="21">
        <v>1</v>
      </c>
      <c r="J23" s="18">
        <v>15050000</v>
      </c>
      <c r="K23" s="21" t="s">
        <v>175</v>
      </c>
      <c r="L23" s="25">
        <v>2500000</v>
      </c>
      <c r="M23" s="21" t="s">
        <v>179</v>
      </c>
      <c r="N23" s="25">
        <v>3750000</v>
      </c>
      <c r="O23" s="21">
        <f t="shared" ref="O23:O33" si="3">P23/J23</f>
        <v>0.33222591362126247</v>
      </c>
      <c r="P23" s="25">
        <v>5000000</v>
      </c>
      <c r="Q23" s="21">
        <f t="shared" si="0"/>
        <v>0.24916943521594684</v>
      </c>
      <c r="R23" s="25">
        <v>3750000</v>
      </c>
      <c r="S23" s="38">
        <f t="shared" ref="S23" si="4">SUM(K23,M23,O23,Q23)</f>
        <v>0.58139534883720934</v>
      </c>
      <c r="T23" s="31">
        <f t="shared" si="2"/>
        <v>15000000</v>
      </c>
      <c r="U23" s="21" t="s">
        <v>12</v>
      </c>
      <c r="V23" s="3" t="s">
        <v>12</v>
      </c>
      <c r="W23" s="21" t="s">
        <v>12</v>
      </c>
      <c r="X23" s="21" t="s">
        <v>12</v>
      </c>
      <c r="Y23" s="3" t="s">
        <v>12</v>
      </c>
    </row>
    <row r="24" spans="1:25" ht="32.25" thickBot="1" x14ac:dyDescent="0.25">
      <c r="A24" s="4"/>
      <c r="B24" s="2"/>
      <c r="C24" s="59" t="s">
        <v>39</v>
      </c>
      <c r="D24" s="62" t="s">
        <v>40</v>
      </c>
      <c r="E24" s="3"/>
      <c r="F24" s="8"/>
      <c r="G24" s="23">
        <v>1</v>
      </c>
      <c r="H24" s="37">
        <v>4000000</v>
      </c>
      <c r="I24" s="21">
        <v>1</v>
      </c>
      <c r="J24" s="18">
        <v>5000000</v>
      </c>
      <c r="K24" s="21">
        <v>1.6999999999999999E-3</v>
      </c>
      <c r="L24" s="25">
        <v>0</v>
      </c>
      <c r="M24" s="21" t="s">
        <v>180</v>
      </c>
      <c r="N24" s="25">
        <v>3655200</v>
      </c>
      <c r="O24" s="21">
        <f t="shared" si="3"/>
        <v>0.1658</v>
      </c>
      <c r="P24" s="25">
        <v>829000</v>
      </c>
      <c r="Q24" s="21">
        <f t="shared" si="0"/>
        <v>0.10304000000000001</v>
      </c>
      <c r="R24" s="25">
        <v>515200</v>
      </c>
      <c r="S24" s="38">
        <f t="shared" ref="S24:S27" si="5">SUM(K24,M24,O24,Q24)</f>
        <v>0.27054</v>
      </c>
      <c r="T24" s="31">
        <f t="shared" si="2"/>
        <v>4999400</v>
      </c>
      <c r="U24" s="21" t="s">
        <v>12</v>
      </c>
      <c r="V24" s="3" t="s">
        <v>12</v>
      </c>
      <c r="W24" s="21" t="s">
        <v>12</v>
      </c>
      <c r="X24" s="21" t="s">
        <v>12</v>
      </c>
      <c r="Y24" s="3" t="s">
        <v>12</v>
      </c>
    </row>
    <row r="25" spans="1:25" ht="39" customHeight="1" thickBot="1" x14ac:dyDescent="0.25">
      <c r="A25" s="4"/>
      <c r="B25" s="2"/>
      <c r="C25" s="59" t="s">
        <v>41</v>
      </c>
      <c r="D25" s="62" t="s">
        <v>42</v>
      </c>
      <c r="E25" s="3"/>
      <c r="F25" s="8"/>
      <c r="G25" s="23">
        <v>1</v>
      </c>
      <c r="H25" s="37">
        <v>1000000</v>
      </c>
      <c r="I25" s="21">
        <v>1</v>
      </c>
      <c r="J25" s="18">
        <v>3000000</v>
      </c>
      <c r="K25" s="21">
        <v>0</v>
      </c>
      <c r="L25" s="25">
        <v>0</v>
      </c>
      <c r="M25" s="21">
        <v>1</v>
      </c>
      <c r="N25" s="25">
        <v>3000000</v>
      </c>
      <c r="O25" s="21">
        <f t="shared" si="3"/>
        <v>0</v>
      </c>
      <c r="P25" s="25">
        <v>0</v>
      </c>
      <c r="Q25" s="21">
        <f t="shared" si="0"/>
        <v>0</v>
      </c>
      <c r="R25" s="25">
        <v>0</v>
      </c>
      <c r="S25" s="38">
        <f t="shared" si="5"/>
        <v>1</v>
      </c>
      <c r="T25" s="31">
        <f t="shared" si="2"/>
        <v>3000000</v>
      </c>
      <c r="U25" s="21" t="s">
        <v>12</v>
      </c>
      <c r="V25" s="3" t="s">
        <v>12</v>
      </c>
      <c r="W25" s="21" t="s">
        <v>12</v>
      </c>
      <c r="X25" s="21" t="s">
        <v>12</v>
      </c>
      <c r="Y25" s="3" t="s">
        <v>12</v>
      </c>
    </row>
    <row r="26" spans="1:25" ht="54.75" customHeight="1" thickBot="1" x14ac:dyDescent="0.25">
      <c r="A26" s="4"/>
      <c r="B26" s="2"/>
      <c r="C26" s="59" t="s">
        <v>43</v>
      </c>
      <c r="D26" s="62" t="s">
        <v>45</v>
      </c>
      <c r="E26" s="3"/>
      <c r="F26" s="8"/>
      <c r="G26" s="23">
        <v>1</v>
      </c>
      <c r="H26" s="37">
        <v>4000000</v>
      </c>
      <c r="I26" s="21">
        <v>1</v>
      </c>
      <c r="J26" s="18">
        <v>5000000</v>
      </c>
      <c r="K26" s="21">
        <v>0</v>
      </c>
      <c r="L26" s="25">
        <v>0</v>
      </c>
      <c r="M26" s="21">
        <v>0.5</v>
      </c>
      <c r="N26" s="25">
        <v>2500000</v>
      </c>
      <c r="O26" s="21">
        <f t="shared" si="3"/>
        <v>0</v>
      </c>
      <c r="P26" s="25">
        <v>0</v>
      </c>
      <c r="Q26" s="21">
        <f t="shared" si="0"/>
        <v>0</v>
      </c>
      <c r="R26" s="25">
        <v>0</v>
      </c>
      <c r="S26" s="38">
        <f t="shared" si="5"/>
        <v>0.5</v>
      </c>
      <c r="T26" s="31">
        <f t="shared" si="2"/>
        <v>2500000</v>
      </c>
      <c r="U26" s="21" t="s">
        <v>12</v>
      </c>
      <c r="V26" s="3" t="s">
        <v>12</v>
      </c>
      <c r="W26" s="21" t="s">
        <v>12</v>
      </c>
      <c r="X26" s="21" t="s">
        <v>12</v>
      </c>
      <c r="Y26" s="3" t="s">
        <v>12</v>
      </c>
    </row>
    <row r="27" spans="1:25" ht="32.25" thickBot="1" x14ac:dyDescent="0.25">
      <c r="A27" s="4"/>
      <c r="B27" s="2"/>
      <c r="C27" s="59" t="s">
        <v>44</v>
      </c>
      <c r="D27" s="62" t="s">
        <v>48</v>
      </c>
      <c r="E27" s="3"/>
      <c r="F27" s="8"/>
      <c r="G27" s="23">
        <v>1</v>
      </c>
      <c r="H27" s="37">
        <v>4000000</v>
      </c>
      <c r="I27" s="21">
        <v>1</v>
      </c>
      <c r="J27" s="18">
        <v>5200000</v>
      </c>
      <c r="K27" s="21">
        <v>0</v>
      </c>
      <c r="L27" s="25">
        <v>0</v>
      </c>
      <c r="M27" s="21" t="s">
        <v>181</v>
      </c>
      <c r="N27" s="25">
        <v>300000</v>
      </c>
      <c r="O27" s="21">
        <f t="shared" si="3"/>
        <v>0</v>
      </c>
      <c r="P27" s="25">
        <v>0</v>
      </c>
      <c r="Q27" s="21">
        <f t="shared" si="0"/>
        <v>0.34615384615384615</v>
      </c>
      <c r="R27" s="25">
        <v>1800000</v>
      </c>
      <c r="S27" s="38">
        <f t="shared" si="5"/>
        <v>0.34615384615384615</v>
      </c>
      <c r="T27" s="31">
        <f t="shared" si="2"/>
        <v>2100000</v>
      </c>
      <c r="U27" s="21" t="s">
        <v>12</v>
      </c>
      <c r="V27" s="3" t="s">
        <v>12</v>
      </c>
      <c r="W27" s="21" t="s">
        <v>12</v>
      </c>
      <c r="X27" s="21" t="s">
        <v>12</v>
      </c>
      <c r="Y27" s="3" t="s">
        <v>12</v>
      </c>
    </row>
    <row r="28" spans="1:25" ht="33.75" customHeight="1" thickBot="1" x14ac:dyDescent="0.25">
      <c r="A28" s="4"/>
      <c r="B28" s="2"/>
      <c r="C28" s="59" t="s">
        <v>47</v>
      </c>
      <c r="D28" s="59" t="s">
        <v>46</v>
      </c>
      <c r="E28" s="3"/>
      <c r="F28" s="8"/>
      <c r="G28" s="23">
        <v>1</v>
      </c>
      <c r="H28" s="37">
        <v>1000000</v>
      </c>
      <c r="I28" s="21">
        <v>1</v>
      </c>
      <c r="J28" s="18">
        <v>2000000</v>
      </c>
      <c r="K28" s="21">
        <v>0</v>
      </c>
      <c r="L28" s="25">
        <v>0</v>
      </c>
      <c r="M28" s="21" t="s">
        <v>182</v>
      </c>
      <c r="N28" s="25">
        <v>1000000</v>
      </c>
      <c r="O28" s="21">
        <f t="shared" si="3"/>
        <v>0</v>
      </c>
      <c r="P28" s="25">
        <v>0</v>
      </c>
      <c r="Q28" s="21">
        <f t="shared" si="0"/>
        <v>0.5</v>
      </c>
      <c r="R28" s="25">
        <v>1000000</v>
      </c>
      <c r="S28" s="38">
        <f t="shared" ref="S28:S33" si="6">SUM(K28,M28,O28,Q28)</f>
        <v>0.5</v>
      </c>
      <c r="T28" s="31">
        <f t="shared" si="2"/>
        <v>2000000</v>
      </c>
      <c r="U28" s="21" t="s">
        <v>12</v>
      </c>
      <c r="V28" s="3" t="s">
        <v>12</v>
      </c>
      <c r="W28" s="21" t="s">
        <v>12</v>
      </c>
      <c r="X28" s="21" t="s">
        <v>12</v>
      </c>
      <c r="Y28" s="3" t="s">
        <v>12</v>
      </c>
    </row>
    <row r="29" spans="1:25" ht="39.75" customHeight="1" thickBot="1" x14ac:dyDescent="0.25">
      <c r="A29" s="4"/>
      <c r="B29" s="2"/>
      <c r="C29" s="59" t="s">
        <v>49</v>
      </c>
      <c r="D29" s="62" t="s">
        <v>50</v>
      </c>
      <c r="E29" s="3"/>
      <c r="F29" s="8"/>
      <c r="G29" s="23">
        <v>1</v>
      </c>
      <c r="H29" s="37">
        <v>1000000</v>
      </c>
      <c r="I29" s="21">
        <v>1</v>
      </c>
      <c r="J29" s="18">
        <v>1980000</v>
      </c>
      <c r="K29" s="21">
        <v>0</v>
      </c>
      <c r="L29" s="25">
        <v>0</v>
      </c>
      <c r="M29" s="21" t="s">
        <v>183</v>
      </c>
      <c r="N29" s="25">
        <v>1000000</v>
      </c>
      <c r="O29" s="21">
        <f t="shared" si="3"/>
        <v>0</v>
      </c>
      <c r="P29" s="25">
        <v>0</v>
      </c>
      <c r="Q29" s="21">
        <f t="shared" si="0"/>
        <v>0.49494949494949497</v>
      </c>
      <c r="R29" s="25">
        <v>980000</v>
      </c>
      <c r="S29" s="38">
        <f t="shared" si="6"/>
        <v>0.49494949494949497</v>
      </c>
      <c r="T29" s="31">
        <f t="shared" si="2"/>
        <v>1980000</v>
      </c>
      <c r="U29" s="21" t="s">
        <v>12</v>
      </c>
      <c r="V29" s="3" t="s">
        <v>12</v>
      </c>
      <c r="W29" s="21" t="s">
        <v>12</v>
      </c>
      <c r="X29" s="21" t="s">
        <v>12</v>
      </c>
      <c r="Y29" s="3" t="s">
        <v>12</v>
      </c>
    </row>
    <row r="30" spans="1:25" ht="32.25" thickBot="1" x14ac:dyDescent="0.25">
      <c r="A30" s="4"/>
      <c r="B30" s="2"/>
      <c r="C30" s="59" t="s">
        <v>51</v>
      </c>
      <c r="D30" s="62" t="s">
        <v>52</v>
      </c>
      <c r="E30" s="3"/>
      <c r="F30" s="8"/>
      <c r="G30" s="23">
        <v>1</v>
      </c>
      <c r="H30" s="37">
        <v>20000000</v>
      </c>
      <c r="I30" s="21">
        <v>1</v>
      </c>
      <c r="J30" s="18">
        <v>22560000</v>
      </c>
      <c r="K30" s="21">
        <v>0</v>
      </c>
      <c r="L30" s="25">
        <v>0</v>
      </c>
      <c r="M30" s="21" t="s">
        <v>184</v>
      </c>
      <c r="N30" s="25">
        <v>3720000</v>
      </c>
      <c r="O30" s="21">
        <f t="shared" si="3"/>
        <v>0</v>
      </c>
      <c r="P30" s="25">
        <v>0</v>
      </c>
      <c r="Q30" s="21">
        <f t="shared" si="0"/>
        <v>0.49711879432624112</v>
      </c>
      <c r="R30" s="25">
        <v>11215000</v>
      </c>
      <c r="S30" s="38">
        <f t="shared" si="6"/>
        <v>0.49711879432624112</v>
      </c>
      <c r="T30" s="31">
        <f t="shared" si="2"/>
        <v>14935000</v>
      </c>
      <c r="U30" s="21" t="s">
        <v>12</v>
      </c>
      <c r="V30" s="3" t="s">
        <v>12</v>
      </c>
      <c r="W30" s="21" t="s">
        <v>12</v>
      </c>
      <c r="X30" s="21" t="s">
        <v>12</v>
      </c>
      <c r="Y30" s="3" t="s">
        <v>12</v>
      </c>
    </row>
    <row r="31" spans="1:25" ht="32.25" thickBot="1" x14ac:dyDescent="0.25">
      <c r="A31" s="4"/>
      <c r="B31" s="2"/>
      <c r="C31" s="59" t="s">
        <v>58</v>
      </c>
      <c r="D31" s="59" t="s">
        <v>209</v>
      </c>
      <c r="E31" s="3" t="s">
        <v>12</v>
      </c>
      <c r="F31" s="8" t="s">
        <v>12</v>
      </c>
      <c r="G31" s="23">
        <v>1</v>
      </c>
      <c r="H31" s="37">
        <v>0</v>
      </c>
      <c r="I31" s="21">
        <v>1</v>
      </c>
      <c r="J31" s="18">
        <v>24000000</v>
      </c>
      <c r="K31" s="21">
        <v>0</v>
      </c>
      <c r="L31" s="25">
        <v>0</v>
      </c>
      <c r="M31" s="21" t="s">
        <v>185</v>
      </c>
      <c r="N31" s="25">
        <v>3970000</v>
      </c>
      <c r="O31" s="21">
        <f t="shared" si="3"/>
        <v>0.47916666666666669</v>
      </c>
      <c r="P31" s="25">
        <v>11500000</v>
      </c>
      <c r="Q31" s="21">
        <f t="shared" si="0"/>
        <v>0.23958333333333334</v>
      </c>
      <c r="R31" s="25">
        <v>5750000</v>
      </c>
      <c r="S31" s="38">
        <f t="shared" ref="S31" si="7">SUM(K31,M31,O31,Q31)</f>
        <v>0.71875</v>
      </c>
      <c r="T31" s="31">
        <f t="shared" si="2"/>
        <v>21220000</v>
      </c>
      <c r="U31" s="21" t="s">
        <v>12</v>
      </c>
      <c r="V31" s="3" t="s">
        <v>12</v>
      </c>
      <c r="W31" s="21" t="s">
        <v>12</v>
      </c>
      <c r="X31" s="21" t="s">
        <v>12</v>
      </c>
      <c r="Y31" s="3" t="s">
        <v>12</v>
      </c>
    </row>
    <row r="32" spans="1:25" ht="32.25" thickBot="1" x14ac:dyDescent="0.25">
      <c r="A32" s="4"/>
      <c r="B32" s="2"/>
      <c r="C32" s="59" t="s">
        <v>53</v>
      </c>
      <c r="D32" s="62" t="s">
        <v>54</v>
      </c>
      <c r="E32" s="3"/>
      <c r="F32" s="8"/>
      <c r="G32" s="23">
        <v>1</v>
      </c>
      <c r="H32" s="37">
        <v>15050000</v>
      </c>
      <c r="I32" s="21">
        <v>1</v>
      </c>
      <c r="J32" s="18">
        <v>30650000</v>
      </c>
      <c r="K32" s="21" t="s">
        <v>176</v>
      </c>
      <c r="L32" s="25">
        <v>5500000</v>
      </c>
      <c r="M32" s="21" t="s">
        <v>186</v>
      </c>
      <c r="N32" s="25">
        <v>8250000</v>
      </c>
      <c r="O32" s="21">
        <f t="shared" si="3"/>
        <v>0.35889070146818924</v>
      </c>
      <c r="P32" s="25">
        <v>11000000</v>
      </c>
      <c r="Q32" s="21">
        <f t="shared" si="0"/>
        <v>0.19086460032626426</v>
      </c>
      <c r="R32" s="25">
        <v>5850000</v>
      </c>
      <c r="S32" s="38">
        <f t="shared" si="6"/>
        <v>0.54975530179445353</v>
      </c>
      <c r="T32" s="31">
        <f t="shared" si="2"/>
        <v>30600000</v>
      </c>
      <c r="U32" s="21" t="s">
        <v>12</v>
      </c>
      <c r="V32" s="3" t="s">
        <v>12</v>
      </c>
      <c r="W32" s="21" t="s">
        <v>12</v>
      </c>
      <c r="X32" s="21" t="s">
        <v>12</v>
      </c>
      <c r="Y32" s="3" t="s">
        <v>12</v>
      </c>
    </row>
    <row r="33" spans="1:25" ht="32.25" thickBot="1" x14ac:dyDescent="0.25">
      <c r="A33" s="4" t="s">
        <v>12</v>
      </c>
      <c r="B33" s="2" t="s">
        <v>12</v>
      </c>
      <c r="C33" s="59" t="s">
        <v>55</v>
      </c>
      <c r="D33" s="59" t="s">
        <v>61</v>
      </c>
      <c r="E33" s="3" t="s">
        <v>12</v>
      </c>
      <c r="F33" s="8" t="s">
        <v>12</v>
      </c>
      <c r="G33" s="23">
        <v>1</v>
      </c>
      <c r="H33" s="37">
        <v>48000000</v>
      </c>
      <c r="I33" s="21">
        <v>1</v>
      </c>
      <c r="J33" s="18">
        <v>40000000</v>
      </c>
      <c r="K33" s="21">
        <v>0</v>
      </c>
      <c r="L33" s="25">
        <v>0</v>
      </c>
      <c r="M33" s="21" t="s">
        <v>185</v>
      </c>
      <c r="N33" s="25">
        <v>13092654</v>
      </c>
      <c r="O33" s="21">
        <f t="shared" si="3"/>
        <v>0.12807499999999999</v>
      </c>
      <c r="P33" s="25">
        <v>5123000</v>
      </c>
      <c r="Q33" s="21">
        <f t="shared" si="0"/>
        <v>0.2375294</v>
      </c>
      <c r="R33" s="25">
        <v>9501176</v>
      </c>
      <c r="S33" s="38">
        <f t="shared" si="6"/>
        <v>0.3656044</v>
      </c>
      <c r="T33" s="31">
        <f t="shared" si="2"/>
        <v>27716830</v>
      </c>
      <c r="U33" s="21" t="s">
        <v>12</v>
      </c>
      <c r="V33" s="3" t="s">
        <v>12</v>
      </c>
      <c r="W33" s="21" t="s">
        <v>12</v>
      </c>
      <c r="X33" s="21" t="s">
        <v>12</v>
      </c>
      <c r="Y33" s="3" t="s">
        <v>12</v>
      </c>
    </row>
    <row r="34" spans="1:25" ht="13.5" thickBot="1" x14ac:dyDescent="0.25">
      <c r="A34" s="121" t="s">
        <v>13</v>
      </c>
      <c r="B34" s="122"/>
      <c r="C34" s="122"/>
      <c r="D34" s="122"/>
      <c r="E34" s="122"/>
      <c r="F34" s="122"/>
      <c r="G34" s="122"/>
      <c r="H34" s="122"/>
      <c r="I34" s="122"/>
      <c r="J34" s="123"/>
      <c r="K34" s="32">
        <f>AVERAGE(K20:K33)</f>
        <v>1.5454545454545454E-4</v>
      </c>
      <c r="L34" s="33"/>
      <c r="M34" s="32">
        <f>AVERAGE(M20:M33)</f>
        <v>0.5</v>
      </c>
      <c r="N34" s="33">
        <v>0</v>
      </c>
      <c r="O34" s="32">
        <f>AVERAGE(O20:O33)</f>
        <v>0.1605050930175152</v>
      </c>
      <c r="P34" s="33"/>
      <c r="Q34" s="32">
        <f>AVERAGE(Q20:Q33)</f>
        <v>0.30680969803779218</v>
      </c>
      <c r="R34" s="33" t="s">
        <v>12</v>
      </c>
      <c r="S34" s="32">
        <f>AVERAGE(S20:S33)</f>
        <v>0.57457907676959308</v>
      </c>
      <c r="T34" s="35"/>
      <c r="U34" s="124" t="s">
        <v>12</v>
      </c>
      <c r="V34" s="125"/>
      <c r="W34" s="125"/>
      <c r="X34" s="125"/>
      <c r="Y34" s="34"/>
    </row>
    <row r="35" spans="1:25" ht="13.5" thickBot="1" x14ac:dyDescent="0.25">
      <c r="A35" s="94" t="s">
        <v>14</v>
      </c>
      <c r="B35" s="95"/>
      <c r="C35" s="95"/>
      <c r="D35" s="95"/>
      <c r="E35" s="95"/>
      <c r="F35" s="95"/>
      <c r="G35" s="95"/>
      <c r="H35" s="95"/>
      <c r="I35" s="95"/>
      <c r="J35" s="96"/>
      <c r="K35" s="27" t="s">
        <v>12</v>
      </c>
      <c r="L35" s="39" t="s">
        <v>12</v>
      </c>
      <c r="M35" s="27" t="s">
        <v>120</v>
      </c>
      <c r="N35" s="39">
        <v>0</v>
      </c>
      <c r="O35" s="27" t="s">
        <v>12</v>
      </c>
      <c r="P35" s="39"/>
      <c r="Q35" s="27" t="s">
        <v>12</v>
      </c>
      <c r="R35" s="39" t="s">
        <v>12</v>
      </c>
      <c r="S35" s="27" t="s">
        <v>12</v>
      </c>
      <c r="T35" s="40" t="s">
        <v>12</v>
      </c>
      <c r="U35" s="92" t="s">
        <v>12</v>
      </c>
      <c r="V35" s="93"/>
      <c r="W35" s="93"/>
      <c r="X35" s="93"/>
      <c r="Y35" s="41"/>
    </row>
    <row r="36" spans="1:25" ht="48" thickBot="1" x14ac:dyDescent="0.25">
      <c r="A36" s="42">
        <v>2</v>
      </c>
      <c r="B36" s="7" t="s">
        <v>12</v>
      </c>
      <c r="C36" s="60" t="s">
        <v>62</v>
      </c>
      <c r="D36" s="58" t="s">
        <v>63</v>
      </c>
      <c r="E36" s="12">
        <v>1</v>
      </c>
      <c r="F36" s="45">
        <f>SUM(F38:F52)</f>
        <v>0</v>
      </c>
      <c r="G36" s="55">
        <v>1</v>
      </c>
      <c r="H36" s="45">
        <f>SUM(H37:H52)</f>
        <v>141000000</v>
      </c>
      <c r="I36" s="20">
        <v>1</v>
      </c>
      <c r="J36" s="45">
        <f>SUM(J38:J52)</f>
        <v>103174000</v>
      </c>
      <c r="K36" s="32">
        <f>K53</f>
        <v>5.2062499999999999E-3</v>
      </c>
      <c r="L36" s="45">
        <f>SUM(L38:L52)</f>
        <v>0</v>
      </c>
      <c r="M36" s="32">
        <f>M53</f>
        <v>0</v>
      </c>
      <c r="N36" s="45">
        <f>SUM(N38:N52)</f>
        <v>3760000</v>
      </c>
      <c r="O36" s="32">
        <f>O53</f>
        <v>2.6370833333333333E-2</v>
      </c>
      <c r="P36" s="45">
        <f>SUM(P37:P52)</f>
        <v>1533000</v>
      </c>
      <c r="Q36" s="56">
        <f>R36/J36</f>
        <v>0.68774545912729956</v>
      </c>
      <c r="R36" s="18">
        <f>SUM(R37:R52)</f>
        <v>70957450</v>
      </c>
      <c r="S36" s="32">
        <f>S53</f>
        <v>0.47257644745566585</v>
      </c>
      <c r="T36" s="18">
        <f>SUM(T37:T52)</f>
        <v>76250450</v>
      </c>
      <c r="U36" s="20">
        <f>(G36+S36)/2</f>
        <v>0.73628822372783298</v>
      </c>
      <c r="V36" s="18">
        <f>H36+T36</f>
        <v>217250450</v>
      </c>
      <c r="W36" s="20">
        <f>U36/E36</f>
        <v>0.73628822372783298</v>
      </c>
      <c r="X36" s="20" t="e">
        <f>V36/F36</f>
        <v>#DIV/0!</v>
      </c>
      <c r="Y36" s="7" t="s">
        <v>115</v>
      </c>
    </row>
    <row r="37" spans="1:25" ht="24.75" customHeight="1" thickBot="1" x14ac:dyDescent="0.25">
      <c r="A37" s="77"/>
      <c r="B37" s="7"/>
      <c r="C37" s="61" t="s">
        <v>163</v>
      </c>
      <c r="D37" s="59" t="s">
        <v>164</v>
      </c>
      <c r="E37" s="12"/>
      <c r="F37" s="45"/>
      <c r="G37" s="23">
        <v>1</v>
      </c>
      <c r="H37" s="44">
        <v>45000000</v>
      </c>
      <c r="I37" s="20"/>
      <c r="J37" s="45">
        <v>0</v>
      </c>
      <c r="K37" s="21">
        <v>0</v>
      </c>
      <c r="L37" s="44">
        <v>0</v>
      </c>
      <c r="M37" s="38">
        <v>0</v>
      </c>
      <c r="N37" s="37">
        <v>0</v>
      </c>
      <c r="O37" s="21">
        <v>0</v>
      </c>
      <c r="P37" s="37">
        <v>0</v>
      </c>
      <c r="Q37" s="21">
        <v>0</v>
      </c>
      <c r="R37" s="37">
        <v>0</v>
      </c>
      <c r="S37" s="21">
        <v>0</v>
      </c>
      <c r="T37" s="37">
        <v>0</v>
      </c>
      <c r="U37" s="20"/>
      <c r="V37" s="18"/>
      <c r="W37" s="20"/>
      <c r="X37" s="20"/>
      <c r="Y37" s="7"/>
    </row>
    <row r="38" spans="1:25" ht="42" customHeight="1" thickBot="1" x14ac:dyDescent="0.25">
      <c r="A38" s="43"/>
      <c r="B38" s="7"/>
      <c r="C38" s="61" t="s">
        <v>123</v>
      </c>
      <c r="D38" s="59" t="s">
        <v>126</v>
      </c>
      <c r="E38" s="12"/>
      <c r="F38" s="45"/>
      <c r="G38" s="23">
        <v>1</v>
      </c>
      <c r="H38" s="44">
        <v>0</v>
      </c>
      <c r="I38" s="21">
        <v>1</v>
      </c>
      <c r="J38" s="45">
        <v>21924000</v>
      </c>
      <c r="K38" s="21">
        <v>0</v>
      </c>
      <c r="L38" s="25">
        <v>0</v>
      </c>
      <c r="M38" s="21">
        <v>0</v>
      </c>
      <c r="N38" s="25">
        <v>0</v>
      </c>
      <c r="O38" s="21">
        <v>0</v>
      </c>
      <c r="P38" s="44">
        <v>0</v>
      </c>
      <c r="Q38" s="21">
        <f>R38/J38</f>
        <v>0.92820653165480749</v>
      </c>
      <c r="R38" s="25">
        <v>20350000</v>
      </c>
      <c r="S38" s="21">
        <f t="shared" ref="S38" si="8">SUM(K38,M38,O38,Q38)</f>
        <v>0.92820653165480749</v>
      </c>
      <c r="T38" s="31">
        <f t="shared" ref="T38" si="9">SUM(L38,N38,P38,R38)</f>
        <v>20350000</v>
      </c>
      <c r="U38" s="21" t="s">
        <v>12</v>
      </c>
      <c r="V38" s="3" t="s">
        <v>12</v>
      </c>
      <c r="W38" s="21" t="s">
        <v>12</v>
      </c>
      <c r="X38" s="21" t="s">
        <v>12</v>
      </c>
      <c r="Y38" s="3" t="s">
        <v>12</v>
      </c>
    </row>
    <row r="39" spans="1:25" ht="33" customHeight="1" thickBot="1" x14ac:dyDescent="0.25">
      <c r="A39" s="43"/>
      <c r="B39" s="7"/>
      <c r="C39" s="61" t="s">
        <v>124</v>
      </c>
      <c r="D39" s="59" t="s">
        <v>127</v>
      </c>
      <c r="E39" s="3" t="s">
        <v>12</v>
      </c>
      <c r="F39" s="8" t="s">
        <v>12</v>
      </c>
      <c r="G39" s="23">
        <v>1</v>
      </c>
      <c r="H39" s="44">
        <v>0</v>
      </c>
      <c r="I39" s="21">
        <v>1</v>
      </c>
      <c r="J39" s="45">
        <v>15000000</v>
      </c>
      <c r="K39" s="21">
        <v>0</v>
      </c>
      <c r="L39" s="25">
        <v>0</v>
      </c>
      <c r="M39" s="21">
        <v>0</v>
      </c>
      <c r="N39" s="25">
        <v>0</v>
      </c>
      <c r="O39" s="21">
        <v>0</v>
      </c>
      <c r="P39" s="25">
        <v>0</v>
      </c>
      <c r="Q39" s="21">
        <f>R39/J39</f>
        <v>0.88393333333333335</v>
      </c>
      <c r="R39" s="25">
        <v>13259000</v>
      </c>
      <c r="S39" s="21">
        <f t="shared" ref="S39:S40" si="10">SUM(K39,M39,O39,Q39)</f>
        <v>0.88393333333333335</v>
      </c>
      <c r="T39" s="31">
        <f t="shared" ref="T39:T40" si="11">SUM(L39,N39,P39,R39)</f>
        <v>13259000</v>
      </c>
      <c r="U39" s="21" t="s">
        <v>12</v>
      </c>
      <c r="V39" s="3" t="s">
        <v>12</v>
      </c>
      <c r="W39" s="21" t="s">
        <v>12</v>
      </c>
      <c r="X39" s="21" t="s">
        <v>12</v>
      </c>
      <c r="Y39" s="3" t="s">
        <v>12</v>
      </c>
    </row>
    <row r="40" spans="1:25" ht="37.5" customHeight="1" thickBot="1" x14ac:dyDescent="0.25">
      <c r="A40" s="43"/>
      <c r="B40" s="7"/>
      <c r="C40" s="61" t="s">
        <v>125</v>
      </c>
      <c r="D40" s="59" t="s">
        <v>128</v>
      </c>
      <c r="E40" s="3" t="s">
        <v>12</v>
      </c>
      <c r="F40" s="8"/>
      <c r="G40" s="23">
        <v>1</v>
      </c>
      <c r="H40" s="44">
        <v>0</v>
      </c>
      <c r="I40" s="21">
        <v>1</v>
      </c>
      <c r="J40" s="45">
        <v>18200000</v>
      </c>
      <c r="K40" s="21">
        <v>0</v>
      </c>
      <c r="L40" s="25">
        <v>0</v>
      </c>
      <c r="M40" s="21">
        <v>0</v>
      </c>
      <c r="N40" s="25">
        <v>0</v>
      </c>
      <c r="O40" s="21">
        <v>0</v>
      </c>
      <c r="P40" s="25">
        <v>0</v>
      </c>
      <c r="Q40" s="21">
        <v>0</v>
      </c>
      <c r="R40" s="25">
        <v>0</v>
      </c>
      <c r="S40" s="21">
        <f t="shared" si="10"/>
        <v>0</v>
      </c>
      <c r="T40" s="31">
        <f t="shared" si="11"/>
        <v>0</v>
      </c>
      <c r="U40" s="21" t="s">
        <v>12</v>
      </c>
      <c r="V40" s="3" t="s">
        <v>12</v>
      </c>
      <c r="W40" s="21" t="s">
        <v>12</v>
      </c>
      <c r="X40" s="21" t="s">
        <v>12</v>
      </c>
      <c r="Y40" s="3" t="s">
        <v>12</v>
      </c>
    </row>
    <row r="41" spans="1:25" ht="39.75" customHeight="1" thickBot="1" x14ac:dyDescent="0.25">
      <c r="A41" s="4"/>
      <c r="B41" s="2"/>
      <c r="C41" s="62" t="s">
        <v>64</v>
      </c>
      <c r="D41" s="59" t="s">
        <v>70</v>
      </c>
      <c r="E41" s="3" t="s">
        <v>12</v>
      </c>
      <c r="F41" s="8" t="s">
        <v>12</v>
      </c>
      <c r="G41" s="23">
        <v>1</v>
      </c>
      <c r="H41" s="44">
        <v>3000000</v>
      </c>
      <c r="I41" s="21">
        <v>1</v>
      </c>
      <c r="J41" s="45">
        <v>0</v>
      </c>
      <c r="K41" s="21">
        <v>0</v>
      </c>
      <c r="L41" s="25">
        <v>0</v>
      </c>
      <c r="M41" s="21">
        <v>0</v>
      </c>
      <c r="N41" s="25">
        <v>0</v>
      </c>
      <c r="O41" s="21">
        <v>0</v>
      </c>
      <c r="P41" s="25">
        <v>0</v>
      </c>
      <c r="Q41" s="21">
        <v>0</v>
      </c>
      <c r="R41" s="25">
        <v>0</v>
      </c>
      <c r="S41" s="21">
        <f t="shared" ref="S41:S52" si="12">SUM(K41,M41,O41,Q41)</f>
        <v>0</v>
      </c>
      <c r="T41" s="31">
        <f t="shared" ref="T41:T52" si="13">SUM(L41,N41,P41,R41)</f>
        <v>0</v>
      </c>
      <c r="U41" s="21" t="s">
        <v>12</v>
      </c>
      <c r="V41" s="3" t="s">
        <v>12</v>
      </c>
      <c r="W41" s="21" t="s">
        <v>12</v>
      </c>
      <c r="X41" s="21" t="s">
        <v>12</v>
      </c>
      <c r="Y41" s="3" t="s">
        <v>12</v>
      </c>
    </row>
    <row r="42" spans="1:25" ht="39" customHeight="1" thickBot="1" x14ac:dyDescent="0.25">
      <c r="A42" s="4"/>
      <c r="B42" s="2"/>
      <c r="C42" s="62" t="s">
        <v>74</v>
      </c>
      <c r="D42" s="59" t="s">
        <v>75</v>
      </c>
      <c r="E42" s="3"/>
      <c r="F42" s="8"/>
      <c r="G42" s="23">
        <v>1</v>
      </c>
      <c r="H42" s="44">
        <v>13000000</v>
      </c>
      <c r="I42" s="21">
        <v>1</v>
      </c>
      <c r="J42" s="45">
        <v>5550000</v>
      </c>
      <c r="K42" s="21">
        <v>0</v>
      </c>
      <c r="L42" s="25">
        <v>0</v>
      </c>
      <c r="M42" s="21">
        <v>0</v>
      </c>
      <c r="N42" s="25">
        <v>0</v>
      </c>
      <c r="O42" s="21">
        <v>0</v>
      </c>
      <c r="P42" s="25">
        <v>0</v>
      </c>
      <c r="Q42" s="21">
        <f>R42/J42</f>
        <v>0.38018018018018018</v>
      </c>
      <c r="R42" s="25">
        <v>2110000</v>
      </c>
      <c r="S42" s="21">
        <f t="shared" ref="S42" si="14">SUM(K42,M42,O42,Q42)</f>
        <v>0.38018018018018018</v>
      </c>
      <c r="T42" s="31">
        <f t="shared" ref="T42" si="15">SUM(L42,N42,P42,R42)</f>
        <v>2110000</v>
      </c>
      <c r="U42" s="21" t="s">
        <v>12</v>
      </c>
      <c r="V42" s="3" t="s">
        <v>12</v>
      </c>
      <c r="W42" s="21" t="s">
        <v>12</v>
      </c>
      <c r="X42" s="21" t="s">
        <v>12</v>
      </c>
      <c r="Y42" s="3" t="s">
        <v>12</v>
      </c>
    </row>
    <row r="43" spans="1:25" ht="40.5" customHeight="1" thickBot="1" x14ac:dyDescent="0.25">
      <c r="A43" s="4"/>
      <c r="B43" s="2"/>
      <c r="C43" s="62" t="s">
        <v>65</v>
      </c>
      <c r="D43" s="59" t="s">
        <v>72</v>
      </c>
      <c r="E43" s="3" t="s">
        <v>12</v>
      </c>
      <c r="F43" s="8" t="s">
        <v>12</v>
      </c>
      <c r="G43" s="23">
        <v>1</v>
      </c>
      <c r="H43" s="44">
        <v>3000000</v>
      </c>
      <c r="I43" s="21">
        <v>1</v>
      </c>
      <c r="J43" s="45">
        <v>5000000</v>
      </c>
      <c r="K43" s="21">
        <v>0</v>
      </c>
      <c r="L43" s="25">
        <v>0</v>
      </c>
      <c r="M43" s="21" t="s">
        <v>187</v>
      </c>
      <c r="N43" s="25">
        <v>2560000</v>
      </c>
      <c r="O43" s="21">
        <f t="shared" ref="O43" si="16">P43/J43</f>
        <v>0.1336</v>
      </c>
      <c r="P43" s="25">
        <v>668000</v>
      </c>
      <c r="Q43" s="21">
        <f>R43/J43</f>
        <v>0.35439999999999999</v>
      </c>
      <c r="R43" s="25">
        <v>1772000</v>
      </c>
      <c r="S43" s="21">
        <f t="shared" si="12"/>
        <v>0.48799999999999999</v>
      </c>
      <c r="T43" s="31">
        <f t="shared" si="13"/>
        <v>5000000</v>
      </c>
      <c r="U43" s="21" t="s">
        <v>12</v>
      </c>
      <c r="V43" s="3" t="s">
        <v>12</v>
      </c>
      <c r="W43" s="21" t="s">
        <v>12</v>
      </c>
      <c r="X43" s="21" t="s">
        <v>12</v>
      </c>
      <c r="Y43" s="3" t="s">
        <v>12</v>
      </c>
    </row>
    <row r="44" spans="1:25" ht="38.25" customHeight="1" thickBot="1" x14ac:dyDescent="0.25">
      <c r="A44" s="4"/>
      <c r="B44" s="2"/>
      <c r="C44" s="62" t="s">
        <v>66</v>
      </c>
      <c r="D44" s="59" t="s">
        <v>71</v>
      </c>
      <c r="E44" s="3" t="s">
        <v>12</v>
      </c>
      <c r="F44" s="8" t="s">
        <v>12</v>
      </c>
      <c r="G44" s="23">
        <v>1</v>
      </c>
      <c r="H44" s="44">
        <v>6000000</v>
      </c>
      <c r="I44" s="21">
        <v>1</v>
      </c>
      <c r="J44" s="45">
        <v>7500000</v>
      </c>
      <c r="K44" s="21">
        <v>8.3299999999999999E-2</v>
      </c>
      <c r="L44" s="25">
        <v>0</v>
      </c>
      <c r="M44" s="21" t="s">
        <v>188</v>
      </c>
      <c r="N44" s="25">
        <v>1200000</v>
      </c>
      <c r="O44" s="21">
        <v>0</v>
      </c>
      <c r="P44" s="25">
        <v>0</v>
      </c>
      <c r="Q44" s="21">
        <f>R44/J44</f>
        <v>0.83086000000000004</v>
      </c>
      <c r="R44" s="25">
        <v>6231450</v>
      </c>
      <c r="S44" s="21">
        <f t="shared" si="12"/>
        <v>0.91416000000000008</v>
      </c>
      <c r="T44" s="31">
        <f t="shared" si="13"/>
        <v>7431450</v>
      </c>
      <c r="U44" s="21" t="s">
        <v>12</v>
      </c>
      <c r="V44" s="3" t="s">
        <v>12</v>
      </c>
      <c r="W44" s="21" t="s">
        <v>12</v>
      </c>
      <c r="X44" s="21" t="s">
        <v>12</v>
      </c>
      <c r="Y44" s="3" t="s">
        <v>12</v>
      </c>
    </row>
    <row r="45" spans="1:25" ht="39" customHeight="1" thickBot="1" x14ac:dyDescent="0.25">
      <c r="A45" s="4"/>
      <c r="B45" s="2"/>
      <c r="C45" s="62" t="s">
        <v>160</v>
      </c>
      <c r="D45" s="59" t="s">
        <v>130</v>
      </c>
      <c r="E45" s="3" t="s">
        <v>12</v>
      </c>
      <c r="F45" s="8" t="s">
        <v>12</v>
      </c>
      <c r="G45" s="23">
        <v>1</v>
      </c>
      <c r="H45" s="44">
        <v>1000000</v>
      </c>
      <c r="I45" s="21">
        <v>1</v>
      </c>
      <c r="J45" s="45">
        <v>2000000</v>
      </c>
      <c r="K45" s="21">
        <v>0</v>
      </c>
      <c r="L45" s="25">
        <v>0</v>
      </c>
      <c r="M45" s="21">
        <v>0</v>
      </c>
      <c r="N45" s="25">
        <v>0</v>
      </c>
      <c r="O45" s="21">
        <v>0</v>
      </c>
      <c r="P45" s="25">
        <v>0</v>
      </c>
      <c r="Q45" s="21">
        <f>R45/J45</f>
        <v>1</v>
      </c>
      <c r="R45" s="25">
        <v>2000000</v>
      </c>
      <c r="S45" s="21">
        <f t="shared" si="12"/>
        <v>1</v>
      </c>
      <c r="T45" s="31">
        <f t="shared" si="13"/>
        <v>2000000</v>
      </c>
      <c r="U45" s="21" t="s">
        <v>12</v>
      </c>
      <c r="V45" s="3" t="s">
        <v>12</v>
      </c>
      <c r="W45" s="21" t="s">
        <v>12</v>
      </c>
      <c r="X45" s="21" t="s">
        <v>12</v>
      </c>
      <c r="Y45" s="3" t="s">
        <v>12</v>
      </c>
    </row>
    <row r="46" spans="1:25" ht="39" customHeight="1" thickBot="1" x14ac:dyDescent="0.25">
      <c r="A46" s="4"/>
      <c r="B46" s="2"/>
      <c r="C46" s="62" t="s">
        <v>159</v>
      </c>
      <c r="D46" s="59" t="s">
        <v>210</v>
      </c>
      <c r="E46" s="3" t="s">
        <v>12</v>
      </c>
      <c r="F46" s="8" t="s">
        <v>12</v>
      </c>
      <c r="G46" s="23">
        <v>1</v>
      </c>
      <c r="H46" s="44">
        <v>2000000</v>
      </c>
      <c r="I46" s="21">
        <v>1</v>
      </c>
      <c r="J46" s="45">
        <v>3000000</v>
      </c>
      <c r="K46" s="21">
        <v>0</v>
      </c>
      <c r="L46" s="25">
        <v>0</v>
      </c>
      <c r="M46" s="21">
        <v>0</v>
      </c>
      <c r="N46" s="25">
        <v>0</v>
      </c>
      <c r="O46" s="21">
        <f t="shared" ref="O46" si="17">P46/J46</f>
        <v>0.28833333333333333</v>
      </c>
      <c r="P46" s="25">
        <v>865000</v>
      </c>
      <c r="Q46" s="21">
        <f>R46/J46</f>
        <v>0.22833333333333333</v>
      </c>
      <c r="R46" s="25">
        <v>685000</v>
      </c>
      <c r="S46" s="21">
        <f t="shared" ref="S46" si="18">SUM(K46,M46,O46,Q46)</f>
        <v>0.51666666666666661</v>
      </c>
      <c r="T46" s="31">
        <f t="shared" ref="T46" si="19">SUM(L46,N46,P46,R46)</f>
        <v>1550000</v>
      </c>
      <c r="U46" s="21" t="s">
        <v>12</v>
      </c>
      <c r="V46" s="3" t="s">
        <v>12</v>
      </c>
      <c r="W46" s="21" t="s">
        <v>12</v>
      </c>
      <c r="X46" s="21" t="s">
        <v>12</v>
      </c>
      <c r="Y46" s="3" t="s">
        <v>12</v>
      </c>
    </row>
    <row r="47" spans="1:25" ht="38.25" customHeight="1" thickBot="1" x14ac:dyDescent="0.25">
      <c r="A47" s="4"/>
      <c r="B47" s="2"/>
      <c r="C47" s="62" t="s">
        <v>129</v>
      </c>
      <c r="D47" s="59" t="s">
        <v>131</v>
      </c>
      <c r="E47" s="3" t="s">
        <v>12</v>
      </c>
      <c r="F47" s="8" t="s">
        <v>12</v>
      </c>
      <c r="G47" s="23">
        <v>1</v>
      </c>
      <c r="H47" s="44">
        <v>0</v>
      </c>
      <c r="I47" s="21">
        <v>1</v>
      </c>
      <c r="J47" s="45">
        <v>0</v>
      </c>
      <c r="K47" s="21">
        <v>0</v>
      </c>
      <c r="L47" s="25">
        <v>0</v>
      </c>
      <c r="M47" s="21">
        <v>0</v>
      </c>
      <c r="N47" s="25">
        <v>0</v>
      </c>
      <c r="O47" s="21">
        <v>0</v>
      </c>
      <c r="P47" s="25">
        <v>0</v>
      </c>
      <c r="Q47" s="21">
        <v>0</v>
      </c>
      <c r="R47" s="25">
        <v>0</v>
      </c>
      <c r="S47" s="21">
        <f t="shared" si="12"/>
        <v>0</v>
      </c>
      <c r="T47" s="31">
        <f t="shared" si="13"/>
        <v>0</v>
      </c>
      <c r="U47" s="21" t="s">
        <v>12</v>
      </c>
      <c r="V47" s="3" t="s">
        <v>12</v>
      </c>
      <c r="W47" s="21" t="s">
        <v>12</v>
      </c>
      <c r="X47" s="21" t="s">
        <v>12</v>
      </c>
      <c r="Y47" s="3" t="s">
        <v>12</v>
      </c>
    </row>
    <row r="48" spans="1:25" ht="41.25" customHeight="1" thickBot="1" x14ac:dyDescent="0.25">
      <c r="A48" s="4"/>
      <c r="B48" s="2"/>
      <c r="C48" s="59" t="s">
        <v>67</v>
      </c>
      <c r="D48" s="59" t="s">
        <v>73</v>
      </c>
      <c r="E48" s="3" t="s">
        <v>12</v>
      </c>
      <c r="F48" s="8" t="s">
        <v>12</v>
      </c>
      <c r="G48" s="23">
        <v>1</v>
      </c>
      <c r="H48" s="44">
        <v>1000000</v>
      </c>
      <c r="I48" s="21">
        <v>1</v>
      </c>
      <c r="J48" s="45">
        <v>0</v>
      </c>
      <c r="K48" s="21">
        <v>0</v>
      </c>
      <c r="L48" s="25">
        <v>0</v>
      </c>
      <c r="M48" s="21">
        <v>0</v>
      </c>
      <c r="N48" s="25">
        <v>0</v>
      </c>
      <c r="O48" s="21">
        <v>0</v>
      </c>
      <c r="P48" s="25">
        <v>0</v>
      </c>
      <c r="Q48" s="21">
        <v>0</v>
      </c>
      <c r="R48" s="25">
        <v>0</v>
      </c>
      <c r="S48" s="21">
        <f t="shared" si="12"/>
        <v>0</v>
      </c>
      <c r="T48" s="31">
        <f t="shared" si="13"/>
        <v>0</v>
      </c>
      <c r="U48" s="21" t="s">
        <v>12</v>
      </c>
      <c r="V48" s="3" t="s">
        <v>12</v>
      </c>
      <c r="W48" s="21" t="s">
        <v>12</v>
      </c>
      <c r="X48" s="21" t="s">
        <v>12</v>
      </c>
      <c r="Y48" s="3" t="s">
        <v>12</v>
      </c>
    </row>
    <row r="49" spans="1:25" ht="41.25" customHeight="1" thickBot="1" x14ac:dyDescent="0.25">
      <c r="A49" s="4"/>
      <c r="B49" s="2"/>
      <c r="C49" s="59" t="s">
        <v>195</v>
      </c>
      <c r="D49" s="59" t="s">
        <v>196</v>
      </c>
      <c r="E49" s="3"/>
      <c r="F49" s="8"/>
      <c r="G49" s="23">
        <v>0</v>
      </c>
      <c r="H49" s="44">
        <v>0</v>
      </c>
      <c r="I49" s="21">
        <v>1</v>
      </c>
      <c r="J49" s="45">
        <v>20000000</v>
      </c>
      <c r="K49" s="21">
        <v>0</v>
      </c>
      <c r="L49" s="25">
        <v>0</v>
      </c>
      <c r="M49" s="21">
        <v>0</v>
      </c>
      <c r="N49" s="25">
        <v>0</v>
      </c>
      <c r="O49" s="21">
        <v>0</v>
      </c>
      <c r="P49" s="25">
        <v>0</v>
      </c>
      <c r="Q49" s="21">
        <f>R49/J49</f>
        <v>0.97750000000000004</v>
      </c>
      <c r="R49" s="25">
        <v>19550000</v>
      </c>
      <c r="S49" s="21">
        <f t="shared" si="12"/>
        <v>0.97750000000000004</v>
      </c>
      <c r="T49" s="31">
        <f t="shared" si="13"/>
        <v>19550000</v>
      </c>
      <c r="U49" s="21"/>
      <c r="V49" s="3"/>
      <c r="W49" s="21"/>
      <c r="X49" s="21"/>
      <c r="Y49" s="3"/>
    </row>
    <row r="50" spans="1:25" ht="38.25" customHeight="1" thickBot="1" x14ac:dyDescent="0.25">
      <c r="A50" s="4"/>
      <c r="B50" s="2"/>
      <c r="C50" s="62" t="s">
        <v>68</v>
      </c>
      <c r="D50" s="59" t="s">
        <v>77</v>
      </c>
      <c r="E50" s="3" t="s">
        <v>12</v>
      </c>
      <c r="F50" s="8" t="s">
        <v>12</v>
      </c>
      <c r="G50" s="23">
        <v>1</v>
      </c>
      <c r="H50" s="44">
        <v>4000000</v>
      </c>
      <c r="I50" s="21">
        <v>1</v>
      </c>
      <c r="J50" s="45">
        <v>0</v>
      </c>
      <c r="K50" s="21">
        <v>0</v>
      </c>
      <c r="L50" s="25">
        <v>0</v>
      </c>
      <c r="M50" s="21">
        <v>0</v>
      </c>
      <c r="N50" s="25">
        <v>0</v>
      </c>
      <c r="O50" s="21">
        <v>0</v>
      </c>
      <c r="P50" s="25">
        <v>0</v>
      </c>
      <c r="Q50" s="21">
        <v>0</v>
      </c>
      <c r="R50" s="25">
        <v>0</v>
      </c>
      <c r="S50" s="21">
        <f t="shared" si="12"/>
        <v>0</v>
      </c>
      <c r="T50" s="31">
        <f t="shared" si="13"/>
        <v>0</v>
      </c>
      <c r="U50" s="21" t="s">
        <v>12</v>
      </c>
      <c r="V50" s="3" t="s">
        <v>12</v>
      </c>
      <c r="W50" s="21" t="s">
        <v>12</v>
      </c>
      <c r="X50" s="21" t="s">
        <v>12</v>
      </c>
      <c r="Y50" s="3" t="s">
        <v>12</v>
      </c>
    </row>
    <row r="51" spans="1:25" ht="38.25" customHeight="1" thickBot="1" x14ac:dyDescent="0.25">
      <c r="A51" s="4"/>
      <c r="B51" s="2"/>
      <c r="C51" s="62" t="s">
        <v>69</v>
      </c>
      <c r="D51" s="59" t="s">
        <v>76</v>
      </c>
      <c r="E51" s="3" t="s">
        <v>12</v>
      </c>
      <c r="F51" s="8" t="s">
        <v>12</v>
      </c>
      <c r="G51" s="23">
        <v>1</v>
      </c>
      <c r="H51" s="44">
        <v>18000000</v>
      </c>
      <c r="I51" s="21">
        <v>1</v>
      </c>
      <c r="J51" s="45">
        <v>5000000</v>
      </c>
      <c r="K51" s="21">
        <v>0</v>
      </c>
      <c r="L51" s="25">
        <v>0</v>
      </c>
      <c r="M51" s="21">
        <v>0</v>
      </c>
      <c r="N51" s="25">
        <v>0</v>
      </c>
      <c r="O51" s="21">
        <v>0</v>
      </c>
      <c r="P51" s="25">
        <v>0</v>
      </c>
      <c r="Q51" s="21">
        <f>R51/J51</f>
        <v>1</v>
      </c>
      <c r="R51" s="25">
        <v>5000000</v>
      </c>
      <c r="S51" s="21">
        <f t="shared" ref="S51" si="20">SUM(K51,M51,O51,Q51)</f>
        <v>1</v>
      </c>
      <c r="T51" s="31">
        <f t="shared" ref="T51" si="21">SUM(L51,N51,P51,R51)</f>
        <v>5000000</v>
      </c>
      <c r="U51" s="21" t="s">
        <v>12</v>
      </c>
      <c r="V51" s="3" t="s">
        <v>12</v>
      </c>
      <c r="W51" s="21" t="s">
        <v>12</v>
      </c>
      <c r="X51" s="21" t="s">
        <v>12</v>
      </c>
      <c r="Y51" s="3" t="s">
        <v>12</v>
      </c>
    </row>
    <row r="52" spans="1:25" ht="35.25" customHeight="1" thickBot="1" x14ac:dyDescent="0.25">
      <c r="A52" s="4"/>
      <c r="B52" s="2"/>
      <c r="C52" s="62" t="s">
        <v>161</v>
      </c>
      <c r="D52" s="59" t="s">
        <v>162</v>
      </c>
      <c r="E52" s="3" t="s">
        <v>12</v>
      </c>
      <c r="F52" s="8" t="s">
        <v>12</v>
      </c>
      <c r="G52" s="23">
        <v>1</v>
      </c>
      <c r="H52" s="44">
        <v>45000000</v>
      </c>
      <c r="I52" s="21">
        <v>1</v>
      </c>
      <c r="J52" s="45">
        <v>0</v>
      </c>
      <c r="K52" s="21">
        <v>0</v>
      </c>
      <c r="L52" s="25">
        <v>0</v>
      </c>
      <c r="M52" s="21">
        <v>0</v>
      </c>
      <c r="N52" s="25">
        <v>0</v>
      </c>
      <c r="O52" s="21">
        <v>0</v>
      </c>
      <c r="P52" s="25">
        <v>0</v>
      </c>
      <c r="Q52" s="21">
        <v>0</v>
      </c>
      <c r="R52" s="25">
        <v>0</v>
      </c>
      <c r="S52" s="21">
        <f t="shared" si="12"/>
        <v>0</v>
      </c>
      <c r="T52" s="31">
        <f t="shared" si="13"/>
        <v>0</v>
      </c>
      <c r="U52" s="21" t="s">
        <v>12</v>
      </c>
      <c r="V52" s="3" t="s">
        <v>12</v>
      </c>
      <c r="W52" s="21" t="s">
        <v>12</v>
      </c>
      <c r="X52" s="21" t="s">
        <v>12</v>
      </c>
      <c r="Y52" s="3" t="s">
        <v>12</v>
      </c>
    </row>
    <row r="53" spans="1:25" ht="13.5" thickBot="1" x14ac:dyDescent="0.25">
      <c r="A53" s="128" t="s">
        <v>13</v>
      </c>
      <c r="B53" s="129"/>
      <c r="C53" s="129"/>
      <c r="D53" s="129"/>
      <c r="E53" s="129"/>
      <c r="F53" s="129"/>
      <c r="G53" s="129"/>
      <c r="H53" s="129"/>
      <c r="I53" s="129"/>
      <c r="J53" s="130"/>
      <c r="K53" s="32">
        <f>AVERAGE(K37:K52)</f>
        <v>5.2062499999999999E-3</v>
      </c>
      <c r="L53" s="33" t="s">
        <v>12</v>
      </c>
      <c r="M53" s="32">
        <f>AVERAGE(M37:M52)</f>
        <v>0</v>
      </c>
      <c r="N53" s="33">
        <v>0</v>
      </c>
      <c r="O53" s="32">
        <f>AVERAGE(O37:O52)</f>
        <v>2.6370833333333333E-2</v>
      </c>
      <c r="P53" s="33"/>
      <c r="Q53" s="32">
        <f>AVERAGE(Q37:Q52)</f>
        <v>0.41146333615635339</v>
      </c>
      <c r="R53" s="33" t="s">
        <v>12</v>
      </c>
      <c r="S53" s="36">
        <f>AVERAGE(S38:S52)</f>
        <v>0.47257644745566585</v>
      </c>
      <c r="T53" s="35" t="s">
        <v>12</v>
      </c>
      <c r="U53" s="124" t="s">
        <v>12</v>
      </c>
      <c r="V53" s="125"/>
      <c r="W53" s="125"/>
      <c r="X53" s="125"/>
      <c r="Y53" s="34"/>
    </row>
    <row r="54" spans="1:25" ht="13.5" thickBot="1" x14ac:dyDescent="0.25">
      <c r="A54" s="94" t="s">
        <v>14</v>
      </c>
      <c r="B54" s="95"/>
      <c r="C54" s="95"/>
      <c r="D54" s="95"/>
      <c r="E54" s="95"/>
      <c r="F54" s="95"/>
      <c r="G54" s="95"/>
      <c r="H54" s="95"/>
      <c r="I54" s="95"/>
      <c r="J54" s="96"/>
      <c r="K54" s="27">
        <v>0</v>
      </c>
      <c r="L54" s="39" t="s">
        <v>12</v>
      </c>
      <c r="M54" s="27" t="s">
        <v>12</v>
      </c>
      <c r="N54" s="39">
        <v>0</v>
      </c>
      <c r="O54" s="27" t="s">
        <v>12</v>
      </c>
      <c r="P54" s="39"/>
      <c r="Q54" s="27" t="s">
        <v>12</v>
      </c>
      <c r="R54" s="39" t="s">
        <v>12</v>
      </c>
      <c r="S54" s="27" t="s">
        <v>12</v>
      </c>
      <c r="T54" s="40" t="s">
        <v>12</v>
      </c>
      <c r="U54" s="92" t="s">
        <v>12</v>
      </c>
      <c r="V54" s="93"/>
      <c r="W54" s="93"/>
      <c r="X54" s="93"/>
      <c r="Y54" s="41"/>
    </row>
    <row r="55" spans="1:25" ht="39.75" customHeight="1" thickBot="1" x14ac:dyDescent="0.25">
      <c r="A55" s="70">
        <v>3</v>
      </c>
      <c r="B55" s="7" t="s">
        <v>12</v>
      </c>
      <c r="C55" s="58" t="s">
        <v>132</v>
      </c>
      <c r="D55" s="58" t="s">
        <v>134</v>
      </c>
      <c r="E55" s="12">
        <v>1</v>
      </c>
      <c r="F55" s="45">
        <v>0</v>
      </c>
      <c r="G55" s="55">
        <f>AVERAGE(G56:G58)</f>
        <v>1</v>
      </c>
      <c r="H55" s="45">
        <f>SUM(H56)</f>
        <v>6000000</v>
      </c>
      <c r="I55" s="20">
        <v>1</v>
      </c>
      <c r="J55" s="45">
        <f>SUM(J56)</f>
        <v>8000000</v>
      </c>
      <c r="K55" s="32">
        <v>0</v>
      </c>
      <c r="L55" s="45">
        <f>SUM(L56)</f>
        <v>0</v>
      </c>
      <c r="M55" s="32">
        <v>0</v>
      </c>
      <c r="N55" s="45">
        <v>0</v>
      </c>
      <c r="O55" s="32" t="str">
        <f>O72</f>
        <v>0.45%</v>
      </c>
      <c r="P55" s="45">
        <f>SUM(P56)</f>
        <v>7700000</v>
      </c>
      <c r="Q55" s="20" t="s">
        <v>12</v>
      </c>
      <c r="R55" s="45">
        <f>SUM(R56)</f>
        <v>0</v>
      </c>
      <c r="S55" s="32">
        <f>S63</f>
        <v>0.42997195184426235</v>
      </c>
      <c r="T55" s="45">
        <f>SUM(T56:T58)</f>
        <v>7700000</v>
      </c>
      <c r="U55" s="20">
        <f>(G55+S55)/2</f>
        <v>0.7149859759221312</v>
      </c>
      <c r="V55" s="18">
        <f>H55+T55</f>
        <v>13700000</v>
      </c>
      <c r="W55" s="20">
        <f>U55/E55</f>
        <v>0.7149859759221312</v>
      </c>
      <c r="X55" s="20" t="e">
        <f>V55/F55</f>
        <v>#DIV/0!</v>
      </c>
      <c r="Y55" s="7" t="s">
        <v>116</v>
      </c>
    </row>
    <row r="56" spans="1:25" ht="32.25" thickBot="1" x14ac:dyDescent="0.25">
      <c r="A56" s="4" t="s">
        <v>12</v>
      </c>
      <c r="B56" s="2" t="s">
        <v>12</v>
      </c>
      <c r="C56" s="59" t="s">
        <v>133</v>
      </c>
      <c r="D56" s="59" t="s">
        <v>134</v>
      </c>
      <c r="E56" s="3" t="s">
        <v>12</v>
      </c>
      <c r="F56" s="8" t="s">
        <v>12</v>
      </c>
      <c r="G56" s="23">
        <v>1</v>
      </c>
      <c r="H56" s="44">
        <v>6000000</v>
      </c>
      <c r="I56" s="21">
        <v>1</v>
      </c>
      <c r="J56" s="44">
        <v>8000000</v>
      </c>
      <c r="K56" s="21">
        <v>0</v>
      </c>
      <c r="L56" s="25">
        <v>0</v>
      </c>
      <c r="M56" s="21">
        <v>0</v>
      </c>
      <c r="N56" s="25">
        <v>0</v>
      </c>
      <c r="O56" s="21" t="s">
        <v>207</v>
      </c>
      <c r="P56" s="25">
        <v>7700000</v>
      </c>
      <c r="Q56" s="21" t="s">
        <v>12</v>
      </c>
      <c r="R56" s="25">
        <v>0</v>
      </c>
      <c r="S56" s="21">
        <f>SUM(K56,M56,O56,Q56)</f>
        <v>0</v>
      </c>
      <c r="T56" s="31">
        <f>SUM(L56,N56,P56,R56)</f>
        <v>7700000</v>
      </c>
      <c r="U56" s="21" t="s">
        <v>12</v>
      </c>
      <c r="V56" s="3" t="s">
        <v>12</v>
      </c>
      <c r="W56" s="21" t="s">
        <v>12</v>
      </c>
      <c r="X56" s="21" t="s">
        <v>12</v>
      </c>
      <c r="Y56" s="3" t="s">
        <v>12</v>
      </c>
    </row>
    <row r="57" spans="1:25" ht="13.5" thickBot="1" x14ac:dyDescent="0.25">
      <c r="A57" s="128" t="s">
        <v>13</v>
      </c>
      <c r="B57" s="129"/>
      <c r="C57" s="129"/>
      <c r="D57" s="129"/>
      <c r="E57" s="129"/>
      <c r="F57" s="129"/>
      <c r="G57" s="129"/>
      <c r="H57" s="129"/>
      <c r="I57" s="129"/>
      <c r="J57" s="130"/>
      <c r="K57" s="32">
        <f>AVERAGE(K56)</f>
        <v>0</v>
      </c>
      <c r="L57" s="39"/>
      <c r="M57" s="32">
        <f>AVERAGE(M56)</f>
        <v>0</v>
      </c>
      <c r="N57" s="39">
        <v>0</v>
      </c>
      <c r="O57" s="32">
        <f>AVERAGE(O41:O56)</f>
        <v>3.4484935897435898E-2</v>
      </c>
      <c r="P57" s="39"/>
      <c r="Q57" s="32">
        <f>AVERAGE(Q41:Q56)</f>
        <v>0.39867206535922056</v>
      </c>
      <c r="R57" s="39"/>
      <c r="S57" s="36">
        <f>AVERAGE(S53:S56)</f>
        <v>0.3008494664333094</v>
      </c>
      <c r="T57" s="40"/>
      <c r="U57" s="69"/>
      <c r="V57" s="69"/>
      <c r="W57" s="69"/>
      <c r="X57" s="69"/>
      <c r="Y57" s="41"/>
    </row>
    <row r="58" spans="1:25" ht="13.5" thickBot="1" x14ac:dyDescent="0.25">
      <c r="A58" s="94" t="s">
        <v>14</v>
      </c>
      <c r="B58" s="95"/>
      <c r="C58" s="95"/>
      <c r="D58" s="95"/>
      <c r="E58" s="95"/>
      <c r="F58" s="95"/>
      <c r="G58" s="95"/>
      <c r="H58" s="95"/>
      <c r="I58" s="95"/>
      <c r="J58" s="96"/>
      <c r="K58" s="27"/>
      <c r="L58" s="39"/>
      <c r="M58" s="27"/>
      <c r="N58" s="39">
        <v>0</v>
      </c>
      <c r="O58" s="27"/>
      <c r="P58" s="39"/>
      <c r="Q58" s="27"/>
      <c r="R58" s="39"/>
      <c r="S58" s="27"/>
      <c r="T58" s="40"/>
      <c r="U58" s="69"/>
      <c r="V58" s="69"/>
      <c r="W58" s="69"/>
      <c r="X58" s="69"/>
      <c r="Y58" s="41"/>
    </row>
    <row r="59" spans="1:25" ht="48" thickBot="1" x14ac:dyDescent="0.25">
      <c r="A59" s="70">
        <v>4</v>
      </c>
      <c r="B59" s="7" t="s">
        <v>12</v>
      </c>
      <c r="C59" s="58" t="s">
        <v>135</v>
      </c>
      <c r="D59" s="58" t="s">
        <v>199</v>
      </c>
      <c r="E59" s="12">
        <v>1</v>
      </c>
      <c r="F59" s="45">
        <f>SUM(F60)</f>
        <v>0</v>
      </c>
      <c r="G59" s="55">
        <f>AVERAGE(G60:G62)</f>
        <v>1</v>
      </c>
      <c r="H59" s="45">
        <f>SUM(H60)</f>
        <v>0</v>
      </c>
      <c r="I59" s="20">
        <v>1</v>
      </c>
      <c r="J59" s="45">
        <f>SUM(J60)</f>
        <v>45200000</v>
      </c>
      <c r="K59" s="32">
        <f>K61</f>
        <v>0</v>
      </c>
      <c r="L59" s="45">
        <f>SUM(L60)</f>
        <v>0</v>
      </c>
      <c r="M59" s="32">
        <f>M61</f>
        <v>0</v>
      </c>
      <c r="N59" s="45">
        <v>0</v>
      </c>
      <c r="O59" s="32">
        <f>AVERAGE(O43:O58)</f>
        <v>4.0232425213675212E-2</v>
      </c>
      <c r="P59" s="45">
        <f>SUM(P60)</f>
        <v>0</v>
      </c>
      <c r="Q59" s="32">
        <f>AVERAGE(Q43:Q58)</f>
        <v>0.4334357279040757</v>
      </c>
      <c r="R59" s="45">
        <f>SUM(R60)</f>
        <v>45000000</v>
      </c>
      <c r="S59" s="32">
        <f>S67</f>
        <v>0</v>
      </c>
      <c r="T59" s="45">
        <f>SUM(T60)</f>
        <v>45000000</v>
      </c>
      <c r="U59" s="20">
        <f>(G59+S59)/2</f>
        <v>0.5</v>
      </c>
      <c r="V59" s="18">
        <f>H59+T59</f>
        <v>45000000</v>
      </c>
      <c r="W59" s="20">
        <f>U59/E59</f>
        <v>0.5</v>
      </c>
      <c r="X59" s="20" t="e">
        <f>V59/F59</f>
        <v>#DIV/0!</v>
      </c>
      <c r="Y59" s="7" t="s">
        <v>116</v>
      </c>
    </row>
    <row r="60" spans="1:25" ht="48" thickBot="1" x14ac:dyDescent="0.25">
      <c r="A60" s="4" t="s">
        <v>12</v>
      </c>
      <c r="B60" s="2" t="s">
        <v>12</v>
      </c>
      <c r="C60" s="59" t="s">
        <v>136</v>
      </c>
      <c r="D60" s="59" t="s">
        <v>134</v>
      </c>
      <c r="E60" s="3" t="s">
        <v>12</v>
      </c>
      <c r="F60" s="8" t="s">
        <v>12</v>
      </c>
      <c r="G60" s="23">
        <v>1</v>
      </c>
      <c r="H60" s="44">
        <v>0</v>
      </c>
      <c r="I60" s="21">
        <v>1</v>
      </c>
      <c r="J60" s="45">
        <v>45200000</v>
      </c>
      <c r="K60" s="21">
        <v>0</v>
      </c>
      <c r="L60" s="25">
        <v>0</v>
      </c>
      <c r="M60" s="21">
        <v>0</v>
      </c>
      <c r="N60" s="25">
        <v>0</v>
      </c>
      <c r="O60" s="21">
        <v>0</v>
      </c>
      <c r="P60" s="45">
        <f>SUM(P61)</f>
        <v>0</v>
      </c>
      <c r="Q60" s="21">
        <v>0</v>
      </c>
      <c r="R60" s="25">
        <v>45000000</v>
      </c>
      <c r="S60" s="21">
        <f>SUM(K60,M60,O60,Q60)</f>
        <v>0</v>
      </c>
      <c r="T60" s="31">
        <f>SUM(L60,N60,P60,R60)</f>
        <v>45000000</v>
      </c>
      <c r="U60" s="21" t="s">
        <v>12</v>
      </c>
      <c r="V60" s="3" t="s">
        <v>12</v>
      </c>
      <c r="W60" s="21" t="s">
        <v>12</v>
      </c>
      <c r="X60" s="21" t="s">
        <v>12</v>
      </c>
      <c r="Y60" s="3" t="s">
        <v>12</v>
      </c>
    </row>
    <row r="61" spans="1:25" ht="13.5" thickBot="1" x14ac:dyDescent="0.25">
      <c r="A61" s="128" t="s">
        <v>13</v>
      </c>
      <c r="B61" s="129"/>
      <c r="C61" s="129"/>
      <c r="D61" s="129"/>
      <c r="E61" s="129"/>
      <c r="F61" s="129"/>
      <c r="G61" s="129"/>
      <c r="H61" s="129"/>
      <c r="I61" s="129"/>
      <c r="J61" s="130"/>
      <c r="K61" s="32">
        <f>AVERAGE(K60)</f>
        <v>0</v>
      </c>
      <c r="L61" s="39"/>
      <c r="M61" s="32">
        <f>AVERAGE(M60)</f>
        <v>0</v>
      </c>
      <c r="N61" s="39">
        <v>0</v>
      </c>
      <c r="O61" s="32">
        <f>AVERAGE(O45:O60)</f>
        <v>3.2451793981481479E-2</v>
      </c>
      <c r="P61" s="39"/>
      <c r="Q61" s="32">
        <f>AVERAGE(Q45:Q60)</f>
        <v>0.37078370522941523</v>
      </c>
      <c r="R61" s="39"/>
      <c r="S61" s="36">
        <f>AVERAGE(S57:S60)</f>
        <v>0.10028315547776979</v>
      </c>
      <c r="T61" s="40"/>
      <c r="U61" s="69"/>
      <c r="V61" s="69"/>
      <c r="W61" s="69"/>
      <c r="X61" s="69"/>
      <c r="Y61" s="41"/>
    </row>
    <row r="62" spans="1:25" ht="13.5" thickBot="1" x14ac:dyDescent="0.25">
      <c r="A62" s="94" t="s">
        <v>14</v>
      </c>
      <c r="B62" s="95"/>
      <c r="C62" s="95"/>
      <c r="D62" s="95"/>
      <c r="E62" s="95"/>
      <c r="F62" s="95"/>
      <c r="G62" s="95"/>
      <c r="H62" s="95"/>
      <c r="I62" s="95"/>
      <c r="J62" s="96"/>
      <c r="K62" s="27"/>
      <c r="L62" s="39"/>
      <c r="M62" s="27"/>
      <c r="N62" s="39">
        <v>0</v>
      </c>
      <c r="O62" s="27"/>
      <c r="P62" s="39"/>
      <c r="Q62" s="27"/>
      <c r="R62" s="39"/>
      <c r="S62" s="27"/>
      <c r="T62" s="40"/>
      <c r="U62" s="69"/>
      <c r="V62" s="69"/>
      <c r="W62" s="69"/>
      <c r="X62" s="69"/>
      <c r="Y62" s="41"/>
    </row>
    <row r="63" spans="1:25" ht="63.75" thickBot="1" x14ac:dyDescent="0.25">
      <c r="A63" s="43">
        <v>5</v>
      </c>
      <c r="B63" s="7" t="s">
        <v>12</v>
      </c>
      <c r="C63" s="58" t="s">
        <v>155</v>
      </c>
      <c r="D63" s="58" t="s">
        <v>82</v>
      </c>
      <c r="E63" s="12">
        <v>1</v>
      </c>
      <c r="F63" s="45">
        <v>0</v>
      </c>
      <c r="G63" s="55">
        <f>AVERAGE(G65:G67)</f>
        <v>1</v>
      </c>
      <c r="H63" s="45">
        <f>SUM(H65:H67)</f>
        <v>6000000</v>
      </c>
      <c r="I63" s="20">
        <v>1</v>
      </c>
      <c r="J63" s="45">
        <f>SUM(J64:J67)</f>
        <v>27100000</v>
      </c>
      <c r="K63" s="32">
        <f>K97</f>
        <v>0</v>
      </c>
      <c r="L63" s="45">
        <f>SUM(L64:L66)</f>
        <v>0</v>
      </c>
      <c r="M63" s="32">
        <f>M97</f>
        <v>0</v>
      </c>
      <c r="N63" s="45">
        <v>0</v>
      </c>
      <c r="O63" s="32">
        <f>O80</f>
        <v>0</v>
      </c>
      <c r="P63" s="45">
        <f>SUM(P65:P67)</f>
        <v>10100000</v>
      </c>
      <c r="Q63" s="32">
        <f>Q80</f>
        <v>0</v>
      </c>
      <c r="R63" s="45">
        <f>SUM(R64:R67)</f>
        <v>16790500</v>
      </c>
      <c r="S63" s="32">
        <f>S68</f>
        <v>0.42997195184426235</v>
      </c>
      <c r="T63" s="45">
        <f>SUM(T64:T67)</f>
        <v>26890500</v>
      </c>
      <c r="U63" s="20">
        <f>(G63+S63)/2</f>
        <v>0.7149859759221312</v>
      </c>
      <c r="V63" s="18">
        <f>H63+T63</f>
        <v>32890500</v>
      </c>
      <c r="W63" s="20">
        <f>U63/E63</f>
        <v>0.7149859759221312</v>
      </c>
      <c r="X63" s="20" t="e">
        <f>V63/F63</f>
        <v>#DIV/0!</v>
      </c>
      <c r="Y63" s="7" t="s">
        <v>116</v>
      </c>
    </row>
    <row r="64" spans="1:25" ht="48" thickBot="1" x14ac:dyDescent="0.25">
      <c r="A64" s="70"/>
      <c r="B64" s="7"/>
      <c r="C64" s="59" t="s">
        <v>137</v>
      </c>
      <c r="D64" s="59" t="s">
        <v>138</v>
      </c>
      <c r="E64" s="3" t="s">
        <v>12</v>
      </c>
      <c r="F64" s="8" t="s">
        <v>12</v>
      </c>
      <c r="G64" s="23">
        <v>1</v>
      </c>
      <c r="H64" s="44">
        <v>0</v>
      </c>
      <c r="I64" s="21">
        <v>1</v>
      </c>
      <c r="J64" s="45">
        <v>3050000</v>
      </c>
      <c r="K64" s="21">
        <v>0</v>
      </c>
      <c r="L64" s="25">
        <v>0</v>
      </c>
      <c r="M64" s="21">
        <v>0</v>
      </c>
      <c r="N64" s="25">
        <v>0</v>
      </c>
      <c r="O64" s="21">
        <v>0</v>
      </c>
      <c r="P64" s="25">
        <v>0</v>
      </c>
      <c r="Q64" s="21">
        <f>R64/J64</f>
        <v>0.98360655737704916</v>
      </c>
      <c r="R64" s="25">
        <v>3000000</v>
      </c>
      <c r="S64" s="21">
        <f>SUM(K64,M64,O64,Q64)</f>
        <v>0.98360655737704916</v>
      </c>
      <c r="T64" s="31">
        <f>SUM(L64,N64,P64,R64)</f>
        <v>3000000</v>
      </c>
      <c r="U64" s="21" t="s">
        <v>12</v>
      </c>
      <c r="V64" s="3" t="s">
        <v>12</v>
      </c>
      <c r="W64" s="21" t="s">
        <v>12</v>
      </c>
      <c r="X64" s="21" t="s">
        <v>12</v>
      </c>
      <c r="Y64" s="3" t="s">
        <v>12</v>
      </c>
    </row>
    <row r="65" spans="1:25" ht="32.25" thickBot="1" x14ac:dyDescent="0.25">
      <c r="A65" s="4" t="s">
        <v>12</v>
      </c>
      <c r="B65" s="2" t="s">
        <v>12</v>
      </c>
      <c r="C65" s="59" t="s">
        <v>78</v>
      </c>
      <c r="D65" s="59" t="s">
        <v>139</v>
      </c>
      <c r="E65" s="3" t="s">
        <v>12</v>
      </c>
      <c r="F65" s="8" t="s">
        <v>12</v>
      </c>
      <c r="G65" s="23">
        <v>1</v>
      </c>
      <c r="H65" s="44">
        <v>2000000</v>
      </c>
      <c r="I65" s="21">
        <v>1</v>
      </c>
      <c r="J65" s="45">
        <v>16000000</v>
      </c>
      <c r="K65" s="21">
        <v>0</v>
      </c>
      <c r="L65" s="25">
        <v>0</v>
      </c>
      <c r="M65" s="21">
        <v>0</v>
      </c>
      <c r="N65" s="25">
        <v>0</v>
      </c>
      <c r="O65" s="21" t="s">
        <v>206</v>
      </c>
      <c r="P65" s="25">
        <v>5600000</v>
      </c>
      <c r="Q65" s="21">
        <f t="shared" ref="Q65:Q66" si="22">R65/J65</f>
        <v>0.64628125000000003</v>
      </c>
      <c r="R65" s="25">
        <v>10340500</v>
      </c>
      <c r="S65" s="21">
        <f>SUM(K65,M65,O65,Q65)</f>
        <v>0.64628125000000003</v>
      </c>
      <c r="T65" s="31">
        <f>SUM(L65,N65,P65,R65)</f>
        <v>15940500</v>
      </c>
      <c r="U65" s="21" t="s">
        <v>12</v>
      </c>
      <c r="V65" s="3" t="s">
        <v>12</v>
      </c>
      <c r="W65" s="21" t="s">
        <v>12</v>
      </c>
      <c r="X65" s="21" t="s">
        <v>12</v>
      </c>
      <c r="Y65" s="3" t="s">
        <v>12</v>
      </c>
    </row>
    <row r="66" spans="1:25" ht="32.25" thickBot="1" x14ac:dyDescent="0.25">
      <c r="A66" s="4" t="s">
        <v>12</v>
      </c>
      <c r="B66" s="2" t="s">
        <v>12</v>
      </c>
      <c r="C66" s="59" t="s">
        <v>79</v>
      </c>
      <c r="D66" s="59" t="s">
        <v>81</v>
      </c>
      <c r="E66" s="3" t="s">
        <v>12</v>
      </c>
      <c r="F66" s="8" t="s">
        <v>12</v>
      </c>
      <c r="G66" s="23">
        <v>1</v>
      </c>
      <c r="H66" s="44">
        <v>2000000</v>
      </c>
      <c r="I66" s="21">
        <v>1</v>
      </c>
      <c r="J66" s="45">
        <v>5000000</v>
      </c>
      <c r="K66" s="21">
        <v>0</v>
      </c>
      <c r="L66" s="25">
        <v>0</v>
      </c>
      <c r="M66" s="21">
        <v>0</v>
      </c>
      <c r="N66" s="25">
        <v>0</v>
      </c>
      <c r="O66" s="21" t="s">
        <v>205</v>
      </c>
      <c r="P66" s="25">
        <v>4500000</v>
      </c>
      <c r="Q66" s="21">
        <f t="shared" si="22"/>
        <v>0.09</v>
      </c>
      <c r="R66" s="25">
        <v>450000</v>
      </c>
      <c r="S66" s="21">
        <f t="shared" ref="S66" si="23">SUM(K66,M66,O66,Q66)</f>
        <v>0.09</v>
      </c>
      <c r="T66" s="31">
        <f t="shared" ref="T66" si="24">SUM(L66,N66,P66,R66)</f>
        <v>4950000</v>
      </c>
      <c r="U66" s="21" t="s">
        <v>12</v>
      </c>
      <c r="V66" s="3" t="s">
        <v>12</v>
      </c>
      <c r="W66" s="21" t="s">
        <v>12</v>
      </c>
      <c r="X66" s="21" t="s">
        <v>12</v>
      </c>
      <c r="Y66" s="3" t="s">
        <v>12</v>
      </c>
    </row>
    <row r="67" spans="1:25" ht="41.25" customHeight="1" thickBot="1" x14ac:dyDescent="0.25">
      <c r="A67" s="4" t="s">
        <v>12</v>
      </c>
      <c r="B67" s="2" t="s">
        <v>12</v>
      </c>
      <c r="C67" s="62" t="s">
        <v>80</v>
      </c>
      <c r="D67" s="62" t="s">
        <v>140</v>
      </c>
      <c r="E67" s="3" t="s">
        <v>12</v>
      </c>
      <c r="F67" s="8" t="s">
        <v>12</v>
      </c>
      <c r="G67" s="23">
        <v>1</v>
      </c>
      <c r="H67" s="44">
        <v>2000000</v>
      </c>
      <c r="I67" s="21">
        <v>1</v>
      </c>
      <c r="J67" s="45">
        <v>3050000</v>
      </c>
      <c r="K67" s="21">
        <v>0</v>
      </c>
      <c r="L67" s="25">
        <v>0</v>
      </c>
      <c r="M67" s="21">
        <v>0</v>
      </c>
      <c r="N67" s="25">
        <v>0</v>
      </c>
      <c r="O67" s="21">
        <v>0</v>
      </c>
      <c r="P67" s="25">
        <v>0</v>
      </c>
      <c r="Q67" s="21">
        <v>0</v>
      </c>
      <c r="R67" s="25">
        <v>3000000</v>
      </c>
      <c r="S67" s="21">
        <f t="shared" ref="S67" si="25">SUM(K67,M67,O67,Q67)</f>
        <v>0</v>
      </c>
      <c r="T67" s="31">
        <f t="shared" ref="T67" si="26">SUM(L67,N67,P67,R67)</f>
        <v>3000000</v>
      </c>
      <c r="U67" s="21" t="s">
        <v>12</v>
      </c>
      <c r="V67" s="3"/>
      <c r="W67" s="21" t="s">
        <v>12</v>
      </c>
      <c r="X67" s="21" t="s">
        <v>12</v>
      </c>
      <c r="Y67" s="3"/>
    </row>
    <row r="68" spans="1:25" ht="13.5" thickBot="1" x14ac:dyDescent="0.25">
      <c r="A68" s="128" t="s">
        <v>13</v>
      </c>
      <c r="B68" s="129"/>
      <c r="C68" s="129"/>
      <c r="D68" s="129"/>
      <c r="E68" s="129"/>
      <c r="F68" s="129"/>
      <c r="G68" s="129"/>
      <c r="H68" s="129"/>
      <c r="I68" s="129"/>
      <c r="J68" s="130"/>
      <c r="K68" s="36">
        <f>Y67</f>
        <v>0</v>
      </c>
      <c r="L68" s="33" t="s">
        <v>12</v>
      </c>
      <c r="M68" s="32">
        <v>0</v>
      </c>
      <c r="N68" s="33">
        <v>0</v>
      </c>
      <c r="O68" s="32">
        <f>AVERAGE(O54:O67)</f>
        <v>1.5309879298941799E-2</v>
      </c>
      <c r="P68" s="33"/>
      <c r="Q68" s="32">
        <f>AVERAGE(Q54:Q67)</f>
        <v>0.32475325620775114</v>
      </c>
      <c r="R68" s="33" t="s">
        <v>12</v>
      </c>
      <c r="S68" s="36">
        <f>AVERAGE(S64:S67)</f>
        <v>0.42997195184426235</v>
      </c>
      <c r="T68" s="35" t="s">
        <v>12</v>
      </c>
      <c r="U68" s="124" t="s">
        <v>12</v>
      </c>
      <c r="V68" s="125"/>
      <c r="W68" s="125"/>
      <c r="X68" s="125"/>
      <c r="Y68" s="34"/>
    </row>
    <row r="69" spans="1:25" ht="13.5" thickBot="1" x14ac:dyDescent="0.25">
      <c r="A69" s="94" t="s">
        <v>14</v>
      </c>
      <c r="B69" s="95"/>
      <c r="C69" s="95"/>
      <c r="D69" s="95"/>
      <c r="E69" s="95"/>
      <c r="F69" s="95"/>
      <c r="G69" s="95"/>
      <c r="H69" s="95"/>
      <c r="I69" s="95"/>
      <c r="J69" s="96"/>
      <c r="K69" s="27" t="s">
        <v>12</v>
      </c>
      <c r="L69" s="39" t="s">
        <v>12</v>
      </c>
      <c r="M69" s="27" t="s">
        <v>12</v>
      </c>
      <c r="N69" s="39">
        <v>0</v>
      </c>
      <c r="O69" s="27" t="s">
        <v>12</v>
      </c>
      <c r="P69" s="39"/>
      <c r="Q69" s="27" t="s">
        <v>12</v>
      </c>
      <c r="R69" s="39" t="s">
        <v>12</v>
      </c>
      <c r="S69" s="27" t="s">
        <v>12</v>
      </c>
      <c r="T69" s="40" t="s">
        <v>12</v>
      </c>
      <c r="U69" s="92" t="s">
        <v>12</v>
      </c>
      <c r="V69" s="93"/>
      <c r="W69" s="93"/>
      <c r="X69" s="93"/>
      <c r="Y69" s="41"/>
    </row>
    <row r="70" spans="1:25" ht="39.75" customHeight="1" thickBot="1" x14ac:dyDescent="0.25">
      <c r="A70" s="43">
        <v>6</v>
      </c>
      <c r="B70" s="7" t="s">
        <v>12</v>
      </c>
      <c r="C70" s="58" t="s">
        <v>141</v>
      </c>
      <c r="D70" s="58" t="s">
        <v>154</v>
      </c>
      <c r="E70" s="12">
        <v>1</v>
      </c>
      <c r="F70" s="45">
        <f>SUM(F71:F96)</f>
        <v>0</v>
      </c>
      <c r="G70" s="55">
        <v>1</v>
      </c>
      <c r="H70" s="45">
        <f>SUM(H71:H96)</f>
        <v>283200000</v>
      </c>
      <c r="I70" s="20">
        <v>1</v>
      </c>
      <c r="J70" s="45">
        <f>SUM(J71:J96)</f>
        <v>459755000</v>
      </c>
      <c r="K70" s="32">
        <f>K85</f>
        <v>0</v>
      </c>
      <c r="L70" s="45">
        <f>SUM(L71:L96)</f>
        <v>33300000</v>
      </c>
      <c r="M70" s="32">
        <f>M85</f>
        <v>0</v>
      </c>
      <c r="N70" s="45">
        <f>SUM(N71:N96)</f>
        <v>54986650</v>
      </c>
      <c r="O70" s="32">
        <f>O97</f>
        <v>7.6923076923076927E-2</v>
      </c>
      <c r="P70" s="45">
        <f>SUM(P71:P96)</f>
        <v>116735000</v>
      </c>
      <c r="Q70" s="32">
        <f>Q97</f>
        <v>0.41378187105071862</v>
      </c>
      <c r="R70" s="45">
        <f>SUM(R71:R96)</f>
        <v>190723350</v>
      </c>
      <c r="S70" s="32">
        <f>S78</f>
        <v>0</v>
      </c>
      <c r="T70" s="45">
        <f>SUM(T71:T96)</f>
        <v>395745000</v>
      </c>
      <c r="U70" s="20">
        <f>(G70+S70)/2</f>
        <v>0.5</v>
      </c>
      <c r="V70" s="18">
        <f>H70+T70</f>
        <v>678945000</v>
      </c>
      <c r="W70" s="20">
        <f>U70/E70</f>
        <v>0.5</v>
      </c>
      <c r="X70" s="20" t="e">
        <f>V70/F70</f>
        <v>#DIV/0!</v>
      </c>
      <c r="Y70" s="7" t="s">
        <v>115</v>
      </c>
    </row>
    <row r="71" spans="1:25" ht="36" customHeight="1" thickBot="1" x14ac:dyDescent="0.25">
      <c r="A71" s="4" t="s">
        <v>12</v>
      </c>
      <c r="B71" s="2" t="s">
        <v>12</v>
      </c>
      <c r="C71" s="59" t="s">
        <v>83</v>
      </c>
      <c r="D71" s="59" t="s">
        <v>84</v>
      </c>
      <c r="E71" s="3" t="s">
        <v>12</v>
      </c>
      <c r="F71" s="8" t="s">
        <v>12</v>
      </c>
      <c r="G71" s="23">
        <v>1</v>
      </c>
      <c r="H71" s="44">
        <v>45000000</v>
      </c>
      <c r="I71" s="21">
        <v>1</v>
      </c>
      <c r="J71" s="45">
        <v>74800000</v>
      </c>
      <c r="K71" s="23" t="s">
        <v>172</v>
      </c>
      <c r="L71" s="44">
        <v>6500000</v>
      </c>
      <c r="M71" s="21" t="s">
        <v>189</v>
      </c>
      <c r="N71" s="44">
        <v>9750000</v>
      </c>
      <c r="O71" s="21" t="s">
        <v>184</v>
      </c>
      <c r="P71" s="44">
        <v>13000000</v>
      </c>
      <c r="Q71" s="21">
        <f>R71/J71</f>
        <v>0.53475935828877008</v>
      </c>
      <c r="R71" s="25">
        <v>40000000</v>
      </c>
      <c r="S71" s="21">
        <f>SUM(K71,M71,O71,Q71)</f>
        <v>0.53475935828877008</v>
      </c>
      <c r="T71" s="31">
        <f>SUM(L71,N71,P71,R71)</f>
        <v>69250000</v>
      </c>
      <c r="U71" s="21" t="s">
        <v>12</v>
      </c>
      <c r="V71" s="3" t="s">
        <v>12</v>
      </c>
      <c r="W71" s="21" t="s">
        <v>12</v>
      </c>
      <c r="X71" s="21" t="s">
        <v>12</v>
      </c>
      <c r="Y71" s="3" t="s">
        <v>12</v>
      </c>
    </row>
    <row r="72" spans="1:25" s="11" customFormat="1" ht="42" customHeight="1" thickBot="1" x14ac:dyDescent="0.25">
      <c r="A72" s="4" t="s">
        <v>12</v>
      </c>
      <c r="B72" s="2" t="s">
        <v>12</v>
      </c>
      <c r="C72" s="59" t="s">
        <v>102</v>
      </c>
      <c r="D72" s="59" t="s">
        <v>103</v>
      </c>
      <c r="E72" s="3" t="s">
        <v>12</v>
      </c>
      <c r="F72" s="78" t="s">
        <v>12</v>
      </c>
      <c r="G72" s="54">
        <v>1</v>
      </c>
      <c r="H72" s="44">
        <v>47000000</v>
      </c>
      <c r="I72" s="21">
        <v>1</v>
      </c>
      <c r="J72" s="45">
        <v>35000000</v>
      </c>
      <c r="K72" s="21">
        <v>0</v>
      </c>
      <c r="L72" s="25">
        <v>0</v>
      </c>
      <c r="M72" s="21">
        <v>0</v>
      </c>
      <c r="N72" s="25">
        <v>0</v>
      </c>
      <c r="O72" s="21" t="s">
        <v>201</v>
      </c>
      <c r="P72" s="25">
        <v>18340000</v>
      </c>
      <c r="Q72" s="21">
        <f>R72/J72</f>
        <v>0.34285714285714286</v>
      </c>
      <c r="R72" s="25">
        <v>12000000</v>
      </c>
      <c r="S72" s="21">
        <f t="shared" ref="S72" si="27">SUM(K72,M72,O72,Q72)</f>
        <v>0.34285714285714286</v>
      </c>
      <c r="T72" s="31">
        <f>SUM(L72,N72,P72,R72)</f>
        <v>30340000</v>
      </c>
      <c r="U72" s="21" t="s">
        <v>12</v>
      </c>
      <c r="V72" s="3" t="s">
        <v>12</v>
      </c>
      <c r="W72" s="21" t="s">
        <v>12</v>
      </c>
      <c r="X72" s="21"/>
      <c r="Y72" s="3" t="s">
        <v>12</v>
      </c>
    </row>
    <row r="73" spans="1:25" ht="48" thickBot="1" x14ac:dyDescent="0.25">
      <c r="A73" s="4" t="s">
        <v>12</v>
      </c>
      <c r="B73" s="2" t="s">
        <v>12</v>
      </c>
      <c r="C73" s="59" t="s">
        <v>86</v>
      </c>
      <c r="D73" s="59" t="s">
        <v>87</v>
      </c>
      <c r="E73" s="3" t="s">
        <v>12</v>
      </c>
      <c r="F73" s="8" t="s">
        <v>12</v>
      </c>
      <c r="G73" s="23">
        <v>1</v>
      </c>
      <c r="H73" s="44">
        <v>86000000</v>
      </c>
      <c r="I73" s="21">
        <v>1</v>
      </c>
      <c r="J73" s="45">
        <v>96400000</v>
      </c>
      <c r="K73" s="21" t="s">
        <v>173</v>
      </c>
      <c r="L73" s="25">
        <v>14800000</v>
      </c>
      <c r="M73" s="21" t="s">
        <v>190</v>
      </c>
      <c r="N73" s="25">
        <v>22200000</v>
      </c>
      <c r="O73" s="21" t="s">
        <v>204</v>
      </c>
      <c r="P73" s="25">
        <v>29600000</v>
      </c>
      <c r="Q73" s="21">
        <f>R73/J73</f>
        <v>0.23029045643153526</v>
      </c>
      <c r="R73" s="25">
        <v>22200000</v>
      </c>
      <c r="S73" s="21">
        <f>SUM(K73,M73,O73,Q73)</f>
        <v>0.23029045643153526</v>
      </c>
      <c r="T73" s="31">
        <f>SUM(L73,N73,P73,R73)</f>
        <v>88800000</v>
      </c>
      <c r="U73" s="21" t="s">
        <v>12</v>
      </c>
      <c r="V73" s="3"/>
      <c r="W73" s="21" t="s">
        <v>12</v>
      </c>
      <c r="X73" s="21"/>
      <c r="Y73" s="3"/>
    </row>
    <row r="74" spans="1:25" ht="33.75" customHeight="1" thickBot="1" x14ac:dyDescent="0.25">
      <c r="A74" s="47" t="s">
        <v>12</v>
      </c>
      <c r="B74" s="48" t="s">
        <v>12</v>
      </c>
      <c r="C74" s="63" t="s">
        <v>85</v>
      </c>
      <c r="D74" s="67" t="s">
        <v>88</v>
      </c>
      <c r="E74" s="10"/>
      <c r="F74" s="49"/>
      <c r="G74" s="23">
        <v>1</v>
      </c>
      <c r="H74" s="44">
        <v>19000000</v>
      </c>
      <c r="I74" s="21">
        <v>1</v>
      </c>
      <c r="J74" s="45">
        <v>21600000</v>
      </c>
      <c r="K74" s="21" t="s">
        <v>174</v>
      </c>
      <c r="L74" s="25">
        <v>12000000</v>
      </c>
      <c r="M74" s="21" t="s">
        <v>191</v>
      </c>
      <c r="N74" s="25">
        <v>9210000</v>
      </c>
      <c r="O74" s="21">
        <v>0</v>
      </c>
      <c r="P74" s="25">
        <v>0</v>
      </c>
      <c r="Q74" s="21">
        <v>0</v>
      </c>
      <c r="R74" s="25">
        <v>0</v>
      </c>
      <c r="S74" s="21">
        <f>SUM(K74,M74,O74,Q74)</f>
        <v>0</v>
      </c>
      <c r="T74" s="31">
        <f>SUM(L74,N74,P74,R74)</f>
        <v>21210000</v>
      </c>
      <c r="U74" s="21" t="s">
        <v>12</v>
      </c>
      <c r="V74" s="3"/>
      <c r="W74" s="21" t="s">
        <v>12</v>
      </c>
      <c r="X74" s="21"/>
      <c r="Y74" s="3" t="s">
        <v>12</v>
      </c>
    </row>
    <row r="75" spans="1:25" s="11" customFormat="1" ht="63.75" thickBot="1" x14ac:dyDescent="0.25">
      <c r="A75" s="70"/>
      <c r="B75" s="7"/>
      <c r="C75" s="59" t="s">
        <v>96</v>
      </c>
      <c r="D75" s="59" t="s">
        <v>99</v>
      </c>
      <c r="E75" s="12"/>
      <c r="F75" s="45"/>
      <c r="G75" s="23">
        <v>1</v>
      </c>
      <c r="H75" s="44">
        <v>7000000</v>
      </c>
      <c r="I75" s="23">
        <v>1</v>
      </c>
      <c r="J75" s="45">
        <v>8000000</v>
      </c>
      <c r="K75" s="23">
        <v>0</v>
      </c>
      <c r="L75" s="44">
        <v>0</v>
      </c>
      <c r="M75" s="21">
        <v>0</v>
      </c>
      <c r="N75" s="25">
        <v>0</v>
      </c>
      <c r="O75" s="21" t="s">
        <v>201</v>
      </c>
      <c r="P75" s="37">
        <v>7450000</v>
      </c>
      <c r="Q75" s="21">
        <f>R75/J75</f>
        <v>6.5625000000000003E-2</v>
      </c>
      <c r="R75" s="37">
        <v>525000</v>
      </c>
      <c r="S75" s="21">
        <f t="shared" ref="S75:S76" si="28">SUM(K75,M75,O75,Q75)</f>
        <v>6.5625000000000003E-2</v>
      </c>
      <c r="T75" s="31">
        <f t="shared" ref="T75:T76" si="29">SUM(L75,N75,P75,R75)</f>
        <v>7975000</v>
      </c>
      <c r="U75" s="20"/>
      <c r="V75" s="18"/>
      <c r="W75" s="20"/>
      <c r="X75" s="20"/>
      <c r="Y75" s="7"/>
    </row>
    <row r="76" spans="1:25" s="11" customFormat="1" ht="32.25" thickBot="1" x14ac:dyDescent="0.25">
      <c r="A76" s="4" t="s">
        <v>12</v>
      </c>
      <c r="B76" s="2" t="s">
        <v>12</v>
      </c>
      <c r="C76" s="59" t="s">
        <v>97</v>
      </c>
      <c r="D76" s="59" t="s">
        <v>100</v>
      </c>
      <c r="E76" s="3" t="s">
        <v>12</v>
      </c>
      <c r="F76" s="8" t="s">
        <v>12</v>
      </c>
      <c r="G76" s="23">
        <v>1</v>
      </c>
      <c r="H76" s="44">
        <v>6000000</v>
      </c>
      <c r="I76" s="21">
        <v>1</v>
      </c>
      <c r="J76" s="45">
        <v>0</v>
      </c>
      <c r="K76" s="21">
        <v>0</v>
      </c>
      <c r="L76" s="25">
        <v>0</v>
      </c>
      <c r="M76" s="21">
        <v>0</v>
      </c>
      <c r="N76" s="25">
        <v>0</v>
      </c>
      <c r="O76" s="21">
        <v>0</v>
      </c>
      <c r="P76" s="25">
        <v>0</v>
      </c>
      <c r="Q76" s="21">
        <v>0</v>
      </c>
      <c r="R76" s="25">
        <v>0</v>
      </c>
      <c r="S76" s="21">
        <f t="shared" si="28"/>
        <v>0</v>
      </c>
      <c r="T76" s="31">
        <f t="shared" si="29"/>
        <v>0</v>
      </c>
      <c r="U76" s="21" t="s">
        <v>12</v>
      </c>
      <c r="V76" s="3" t="s">
        <v>12</v>
      </c>
      <c r="W76" s="21" t="s">
        <v>12</v>
      </c>
      <c r="X76" s="21" t="s">
        <v>12</v>
      </c>
      <c r="Y76" s="3" t="s">
        <v>12</v>
      </c>
    </row>
    <row r="77" spans="1:25" s="11" customFormat="1" ht="40.5" customHeight="1" thickBot="1" x14ac:dyDescent="0.25">
      <c r="A77" s="70"/>
      <c r="B77" s="7"/>
      <c r="C77" s="59" t="s">
        <v>108</v>
      </c>
      <c r="D77" s="59" t="s">
        <v>200</v>
      </c>
      <c r="E77" s="12"/>
      <c r="F77" s="45"/>
      <c r="G77" s="23">
        <v>1</v>
      </c>
      <c r="H77" s="44">
        <v>27000000</v>
      </c>
      <c r="I77" s="23">
        <v>1</v>
      </c>
      <c r="J77" s="45">
        <v>30000000</v>
      </c>
      <c r="K77" s="23">
        <v>0</v>
      </c>
      <c r="L77" s="44">
        <v>0</v>
      </c>
      <c r="M77" s="21" t="s">
        <v>192</v>
      </c>
      <c r="N77" s="25">
        <v>11176650</v>
      </c>
      <c r="O77" s="21" t="s">
        <v>201</v>
      </c>
      <c r="P77" s="37">
        <v>8255000</v>
      </c>
      <c r="Q77" s="21">
        <f>R77/J77</f>
        <v>0.14861166666666667</v>
      </c>
      <c r="R77" s="37">
        <v>4458350</v>
      </c>
      <c r="S77" s="21">
        <f t="shared" ref="S77:T82" si="30">SUM(K77,M77,O77,Q77)</f>
        <v>0.14861166666666667</v>
      </c>
      <c r="T77" s="31">
        <f t="shared" si="30"/>
        <v>23890000</v>
      </c>
      <c r="U77" s="20"/>
      <c r="V77" s="18"/>
      <c r="W77" s="20"/>
      <c r="X77" s="20"/>
      <c r="Y77" s="7"/>
    </row>
    <row r="78" spans="1:25" s="11" customFormat="1" ht="24" customHeight="1" thickBot="1" x14ac:dyDescent="0.25">
      <c r="A78" s="4" t="s">
        <v>12</v>
      </c>
      <c r="B78" s="2" t="s">
        <v>12</v>
      </c>
      <c r="C78" s="59" t="s">
        <v>109</v>
      </c>
      <c r="D78" s="59" t="s">
        <v>110</v>
      </c>
      <c r="E78" s="3" t="s">
        <v>12</v>
      </c>
      <c r="F78" s="8" t="s">
        <v>12</v>
      </c>
      <c r="G78" s="23">
        <v>1</v>
      </c>
      <c r="H78" s="44">
        <v>4000000</v>
      </c>
      <c r="I78" s="21">
        <v>1</v>
      </c>
      <c r="J78" s="45">
        <v>10000000</v>
      </c>
      <c r="K78" s="21">
        <v>0</v>
      </c>
      <c r="L78" s="25">
        <v>0</v>
      </c>
      <c r="M78" s="21">
        <v>0</v>
      </c>
      <c r="N78" s="25">
        <v>0</v>
      </c>
      <c r="O78" s="21">
        <v>0</v>
      </c>
      <c r="P78" s="25">
        <v>0</v>
      </c>
      <c r="Q78" s="21">
        <v>0</v>
      </c>
      <c r="R78" s="25">
        <v>0</v>
      </c>
      <c r="S78" s="21">
        <f t="shared" si="30"/>
        <v>0</v>
      </c>
      <c r="T78" s="31">
        <f t="shared" si="30"/>
        <v>0</v>
      </c>
      <c r="U78" s="21" t="s">
        <v>12</v>
      </c>
      <c r="V78" s="3"/>
      <c r="W78" s="21" t="s">
        <v>12</v>
      </c>
      <c r="X78" s="21" t="s">
        <v>12</v>
      </c>
      <c r="Y78" s="3" t="s">
        <v>12</v>
      </c>
    </row>
    <row r="79" spans="1:25" s="11" customFormat="1" ht="32.25" thickBot="1" x14ac:dyDescent="0.25">
      <c r="A79" s="70"/>
      <c r="B79" s="7"/>
      <c r="C79" s="59" t="s">
        <v>111</v>
      </c>
      <c r="D79" s="59" t="s">
        <v>112</v>
      </c>
      <c r="E79" s="12"/>
      <c r="F79" s="45"/>
      <c r="G79" s="23">
        <v>1</v>
      </c>
      <c r="H79" s="44">
        <v>4000000</v>
      </c>
      <c r="I79" s="23">
        <v>1</v>
      </c>
      <c r="J79" s="45">
        <v>10000000</v>
      </c>
      <c r="K79" s="23">
        <v>0</v>
      </c>
      <c r="L79" s="44">
        <v>0</v>
      </c>
      <c r="M79" s="21">
        <v>0</v>
      </c>
      <c r="N79" s="25">
        <v>0</v>
      </c>
      <c r="O79" s="21" t="s">
        <v>202</v>
      </c>
      <c r="P79" s="25">
        <v>9910000</v>
      </c>
      <c r="Q79" s="21">
        <v>0</v>
      </c>
      <c r="R79" s="18">
        <v>0</v>
      </c>
      <c r="S79" s="21">
        <f t="shared" si="30"/>
        <v>0</v>
      </c>
      <c r="T79" s="31">
        <f t="shared" si="30"/>
        <v>9910000</v>
      </c>
      <c r="U79" s="20"/>
      <c r="V79" s="18"/>
      <c r="W79" s="20"/>
      <c r="X79" s="20"/>
      <c r="Y79" s="7"/>
    </row>
    <row r="80" spans="1:25" s="11" customFormat="1" ht="30" customHeight="1" thickBot="1" x14ac:dyDescent="0.25">
      <c r="A80" s="70"/>
      <c r="B80" s="7"/>
      <c r="C80" s="59" t="s">
        <v>142</v>
      </c>
      <c r="D80" s="59" t="s">
        <v>143</v>
      </c>
      <c r="E80" s="12"/>
      <c r="F80" s="45"/>
      <c r="G80" s="23">
        <v>1</v>
      </c>
      <c r="H80" s="44">
        <v>0</v>
      </c>
      <c r="I80" s="23">
        <v>1</v>
      </c>
      <c r="J80" s="45">
        <v>5000000</v>
      </c>
      <c r="K80" s="23">
        <v>0</v>
      </c>
      <c r="L80" s="44">
        <v>0</v>
      </c>
      <c r="M80" s="21">
        <v>0</v>
      </c>
      <c r="N80" s="25">
        <v>0</v>
      </c>
      <c r="O80" s="21">
        <v>0</v>
      </c>
      <c r="P80" s="37">
        <v>0</v>
      </c>
      <c r="Q80" s="21">
        <v>0</v>
      </c>
      <c r="R80" s="18">
        <v>0</v>
      </c>
      <c r="S80" s="21">
        <f t="shared" si="30"/>
        <v>0</v>
      </c>
      <c r="T80" s="31">
        <f t="shared" si="30"/>
        <v>0</v>
      </c>
      <c r="U80" s="20"/>
      <c r="V80" s="18"/>
      <c r="W80" s="20"/>
      <c r="X80" s="20"/>
      <c r="Y80" s="7"/>
    </row>
    <row r="81" spans="1:25" s="11" customFormat="1" ht="32.25" thickBot="1" x14ac:dyDescent="0.25">
      <c r="A81" s="70"/>
      <c r="B81" s="7"/>
      <c r="C81" s="59" t="s">
        <v>144</v>
      </c>
      <c r="D81" s="59" t="s">
        <v>145</v>
      </c>
      <c r="E81" s="12"/>
      <c r="F81" s="45"/>
      <c r="G81" s="23">
        <v>1</v>
      </c>
      <c r="H81" s="44">
        <v>0</v>
      </c>
      <c r="I81" s="23">
        <v>1</v>
      </c>
      <c r="J81" s="45">
        <v>15000000</v>
      </c>
      <c r="K81" s="23">
        <v>0</v>
      </c>
      <c r="L81" s="44">
        <v>0</v>
      </c>
      <c r="M81" s="21">
        <v>0</v>
      </c>
      <c r="N81" s="25">
        <v>0</v>
      </c>
      <c r="O81" s="21">
        <v>0</v>
      </c>
      <c r="P81" s="37">
        <v>0</v>
      </c>
      <c r="Q81" s="21">
        <f>R81/J81</f>
        <v>0.95</v>
      </c>
      <c r="R81" s="37">
        <v>14250000</v>
      </c>
      <c r="S81" s="21">
        <f t="shared" si="30"/>
        <v>0.95</v>
      </c>
      <c r="T81" s="31">
        <f t="shared" si="30"/>
        <v>14250000</v>
      </c>
      <c r="U81" s="20"/>
      <c r="V81" s="18"/>
      <c r="W81" s="20"/>
      <c r="X81" s="20"/>
      <c r="Y81" s="7"/>
    </row>
    <row r="82" spans="1:25" s="11" customFormat="1" ht="32.25" thickBot="1" x14ac:dyDescent="0.25">
      <c r="A82" s="70"/>
      <c r="B82" s="7"/>
      <c r="C82" s="59" t="s">
        <v>146</v>
      </c>
      <c r="D82" s="59" t="s">
        <v>147</v>
      </c>
      <c r="E82" s="12"/>
      <c r="F82" s="45"/>
      <c r="G82" s="23">
        <v>0.70169999999999999</v>
      </c>
      <c r="H82" s="44">
        <v>0</v>
      </c>
      <c r="I82" s="23">
        <v>1</v>
      </c>
      <c r="J82" s="45">
        <v>15000000</v>
      </c>
      <c r="K82" s="23">
        <v>0</v>
      </c>
      <c r="L82" s="44">
        <v>0</v>
      </c>
      <c r="M82" s="21">
        <v>0</v>
      </c>
      <c r="N82" s="25">
        <v>0</v>
      </c>
      <c r="O82" s="21">
        <v>0</v>
      </c>
      <c r="P82" s="37">
        <v>0</v>
      </c>
      <c r="Q82" s="21">
        <f>R82/J82</f>
        <v>0.18666666666666668</v>
      </c>
      <c r="R82" s="37">
        <v>2800000</v>
      </c>
      <c r="S82" s="21">
        <f t="shared" si="30"/>
        <v>0.18666666666666668</v>
      </c>
      <c r="T82" s="31">
        <f t="shared" si="30"/>
        <v>2800000</v>
      </c>
      <c r="U82" s="20"/>
      <c r="V82" s="18"/>
      <c r="W82" s="20"/>
      <c r="X82" s="20"/>
      <c r="Y82" s="7"/>
    </row>
    <row r="83" spans="1:25" s="11" customFormat="1" ht="30" customHeight="1" thickBot="1" x14ac:dyDescent="0.25">
      <c r="A83" s="50" t="s">
        <v>12</v>
      </c>
      <c r="B83" s="51" t="s">
        <v>12</v>
      </c>
      <c r="C83" s="65" t="s">
        <v>106</v>
      </c>
      <c r="D83" s="68" t="s">
        <v>107</v>
      </c>
      <c r="E83" s="52"/>
      <c r="F83" s="76"/>
      <c r="G83" s="54">
        <v>1</v>
      </c>
      <c r="H83" s="44">
        <v>0</v>
      </c>
      <c r="I83" s="21">
        <v>1</v>
      </c>
      <c r="J83" s="45">
        <v>10000000</v>
      </c>
      <c r="K83" s="21">
        <v>0</v>
      </c>
      <c r="L83" s="25">
        <v>0</v>
      </c>
      <c r="M83" s="21">
        <v>0</v>
      </c>
      <c r="N83" s="25">
        <v>0</v>
      </c>
      <c r="O83" s="21">
        <v>1</v>
      </c>
      <c r="P83" s="25">
        <v>10000000</v>
      </c>
      <c r="Q83" s="21">
        <v>0</v>
      </c>
      <c r="R83" s="25">
        <v>0</v>
      </c>
      <c r="S83" s="21">
        <f t="shared" ref="S83" si="31">SUM(K83,M83,O83,Q83)</f>
        <v>1</v>
      </c>
      <c r="T83" s="31">
        <f t="shared" ref="T83" si="32">SUM(L83,N83,P83,R83)</f>
        <v>10000000</v>
      </c>
      <c r="U83" s="21" t="s">
        <v>12</v>
      </c>
      <c r="V83" s="3" t="s">
        <v>12</v>
      </c>
      <c r="W83" s="21" t="s">
        <v>12</v>
      </c>
      <c r="X83" s="21" t="s">
        <v>12</v>
      </c>
      <c r="Y83" s="3" t="s">
        <v>12</v>
      </c>
    </row>
    <row r="84" spans="1:25" s="11" customFormat="1" ht="32.25" thickBot="1" x14ac:dyDescent="0.25">
      <c r="A84" s="50" t="s">
        <v>12</v>
      </c>
      <c r="B84" s="51" t="s">
        <v>12</v>
      </c>
      <c r="C84" s="73" t="s">
        <v>148</v>
      </c>
      <c r="D84" s="68" t="s">
        <v>149</v>
      </c>
      <c r="E84" s="52"/>
      <c r="F84" s="57"/>
      <c r="G84" s="54">
        <v>1</v>
      </c>
      <c r="H84" s="44">
        <v>0</v>
      </c>
      <c r="I84" s="21">
        <v>1</v>
      </c>
      <c r="J84" s="45">
        <v>10000000</v>
      </c>
      <c r="K84" s="21">
        <v>0</v>
      </c>
      <c r="L84" s="25">
        <v>0</v>
      </c>
      <c r="M84" s="21">
        <v>0</v>
      </c>
      <c r="N84" s="25">
        <v>0</v>
      </c>
      <c r="O84" s="21">
        <v>0</v>
      </c>
      <c r="P84" s="25">
        <v>0</v>
      </c>
      <c r="Q84" s="21">
        <v>0</v>
      </c>
      <c r="R84" s="25">
        <v>0</v>
      </c>
      <c r="S84" s="21">
        <f t="shared" ref="S84:S85" si="33">SUM(K84,M84,O84,Q84)</f>
        <v>0</v>
      </c>
      <c r="T84" s="31">
        <f t="shared" ref="T84:T85" si="34">SUM(L84,N84,P84,R84)</f>
        <v>0</v>
      </c>
      <c r="U84" s="21" t="s">
        <v>12</v>
      </c>
      <c r="V84" s="3" t="s">
        <v>12</v>
      </c>
      <c r="W84" s="21" t="s">
        <v>12</v>
      </c>
      <c r="X84" s="21" t="s">
        <v>12</v>
      </c>
      <c r="Y84" s="3" t="s">
        <v>12</v>
      </c>
    </row>
    <row r="85" spans="1:25" s="11" customFormat="1" ht="26.25" customHeight="1" thickBot="1" x14ac:dyDescent="0.25">
      <c r="A85" s="47"/>
      <c r="B85" s="48"/>
      <c r="C85" s="63" t="s">
        <v>90</v>
      </c>
      <c r="D85" s="63" t="s">
        <v>92</v>
      </c>
      <c r="E85" s="10"/>
      <c r="F85" s="49"/>
      <c r="G85" s="23">
        <v>1</v>
      </c>
      <c r="H85" s="44">
        <v>0</v>
      </c>
      <c r="I85" s="21">
        <v>1</v>
      </c>
      <c r="J85" s="45">
        <v>23000000</v>
      </c>
      <c r="K85" s="21">
        <v>0</v>
      </c>
      <c r="L85" s="25">
        <v>0</v>
      </c>
      <c r="M85" s="21">
        <v>0</v>
      </c>
      <c r="N85" s="25">
        <v>0</v>
      </c>
      <c r="O85" s="21">
        <v>0</v>
      </c>
      <c r="P85" s="25">
        <v>0</v>
      </c>
      <c r="Q85" s="21" t="s">
        <v>12</v>
      </c>
      <c r="R85" s="25">
        <v>22190000</v>
      </c>
      <c r="S85" s="21">
        <f t="shared" si="33"/>
        <v>0</v>
      </c>
      <c r="T85" s="31">
        <f t="shared" si="34"/>
        <v>22190000</v>
      </c>
      <c r="U85" s="21" t="s">
        <v>12</v>
      </c>
      <c r="V85" s="3" t="s">
        <v>12</v>
      </c>
      <c r="W85" s="21" t="s">
        <v>12</v>
      </c>
      <c r="X85" s="21" t="s">
        <v>12</v>
      </c>
      <c r="Y85" s="3" t="s">
        <v>12</v>
      </c>
    </row>
    <row r="86" spans="1:25" s="11" customFormat="1" ht="54" customHeight="1" thickBot="1" x14ac:dyDescent="0.3">
      <c r="A86" s="47"/>
      <c r="B86" s="48"/>
      <c r="C86" s="64" t="s">
        <v>91</v>
      </c>
      <c r="D86" s="64" t="s">
        <v>93</v>
      </c>
      <c r="E86" s="10"/>
      <c r="F86" s="49"/>
      <c r="G86" s="23">
        <v>1</v>
      </c>
      <c r="H86" s="44">
        <v>7000000</v>
      </c>
      <c r="I86" s="21">
        <v>1</v>
      </c>
      <c r="J86" s="45">
        <v>5000000</v>
      </c>
      <c r="K86" s="21">
        <v>0</v>
      </c>
      <c r="L86" s="25">
        <v>0</v>
      </c>
      <c r="M86" s="21">
        <v>0</v>
      </c>
      <c r="N86" s="25">
        <v>0</v>
      </c>
      <c r="O86" s="21" t="s">
        <v>201</v>
      </c>
      <c r="P86" s="25">
        <v>2250000</v>
      </c>
      <c r="Q86" s="21">
        <f>R86/J86</f>
        <v>0.53600000000000003</v>
      </c>
      <c r="R86" s="25">
        <v>2680000</v>
      </c>
      <c r="S86" s="21">
        <f t="shared" ref="S86:S87" si="35">SUM(K86,M86,O86,Q86)</f>
        <v>0.53600000000000003</v>
      </c>
      <c r="T86" s="31">
        <f t="shared" ref="T86:T87" si="36">SUM(L86,N86,P86,R86)</f>
        <v>4930000</v>
      </c>
      <c r="U86" s="21" t="s">
        <v>12</v>
      </c>
      <c r="V86" s="3" t="s">
        <v>12</v>
      </c>
      <c r="W86" s="21" t="s">
        <v>12</v>
      </c>
      <c r="X86" s="21" t="s">
        <v>12</v>
      </c>
      <c r="Y86" s="3" t="s">
        <v>12</v>
      </c>
    </row>
    <row r="87" spans="1:25" s="11" customFormat="1" ht="34.5" customHeight="1" thickBot="1" x14ac:dyDescent="0.3">
      <c r="A87" s="47"/>
      <c r="B87" s="48"/>
      <c r="C87" s="64" t="s">
        <v>89</v>
      </c>
      <c r="D87" s="67" t="s">
        <v>95</v>
      </c>
      <c r="E87" s="10"/>
      <c r="F87" s="49"/>
      <c r="G87" s="23">
        <v>1</v>
      </c>
      <c r="H87" s="44">
        <v>3000000</v>
      </c>
      <c r="I87" s="21">
        <v>1</v>
      </c>
      <c r="J87" s="45">
        <v>3000000</v>
      </c>
      <c r="K87" s="21">
        <v>0</v>
      </c>
      <c r="L87" s="25">
        <v>0</v>
      </c>
      <c r="M87" s="21" t="s">
        <v>193</v>
      </c>
      <c r="N87" s="25">
        <v>2650000</v>
      </c>
      <c r="O87" s="21">
        <v>0</v>
      </c>
      <c r="P87" s="25">
        <v>0</v>
      </c>
      <c r="Q87" s="21">
        <v>0</v>
      </c>
      <c r="R87" s="25">
        <v>0</v>
      </c>
      <c r="S87" s="21">
        <f t="shared" si="35"/>
        <v>0</v>
      </c>
      <c r="T87" s="31">
        <f t="shared" si="36"/>
        <v>2650000</v>
      </c>
      <c r="U87" s="21" t="s">
        <v>12</v>
      </c>
      <c r="V87" s="3" t="s">
        <v>12</v>
      </c>
      <c r="W87" s="56" t="s">
        <v>12</v>
      </c>
      <c r="X87" s="21"/>
      <c r="Y87" s="3" t="s">
        <v>12</v>
      </c>
    </row>
    <row r="88" spans="1:25" s="11" customFormat="1" ht="34.5" customHeight="1" thickBot="1" x14ac:dyDescent="0.25">
      <c r="A88" s="77"/>
      <c r="B88" s="7"/>
      <c r="C88" s="59" t="s">
        <v>165</v>
      </c>
      <c r="D88" s="59" t="s">
        <v>166</v>
      </c>
      <c r="E88" s="12"/>
      <c r="F88" s="45"/>
      <c r="G88" s="23">
        <v>1</v>
      </c>
      <c r="H88" s="44">
        <v>8000000</v>
      </c>
      <c r="I88" s="23">
        <v>1</v>
      </c>
      <c r="J88" s="45">
        <v>0</v>
      </c>
      <c r="K88" s="23">
        <v>0</v>
      </c>
      <c r="L88" s="44">
        <v>0</v>
      </c>
      <c r="M88" s="21">
        <v>0</v>
      </c>
      <c r="N88" s="25">
        <v>0</v>
      </c>
      <c r="O88" s="21">
        <v>0</v>
      </c>
      <c r="P88" s="25">
        <v>0</v>
      </c>
      <c r="Q88" s="21">
        <v>0</v>
      </c>
      <c r="R88" s="18">
        <v>0</v>
      </c>
      <c r="S88" s="21">
        <f>SUM(K88,M88,O88,Q88)</f>
        <v>0</v>
      </c>
      <c r="T88" s="31">
        <f>SUM(L88,N88,P88,R88)</f>
        <v>0</v>
      </c>
      <c r="U88" s="20"/>
      <c r="V88" s="18"/>
      <c r="W88" s="20"/>
      <c r="X88" s="20"/>
      <c r="Y88" s="7"/>
    </row>
    <row r="89" spans="1:25" s="11" customFormat="1" ht="36.75" customHeight="1" thickBot="1" x14ac:dyDescent="0.25">
      <c r="A89" s="70"/>
      <c r="B89" s="7"/>
      <c r="C89" s="59" t="s">
        <v>150</v>
      </c>
      <c r="D89" s="59" t="s">
        <v>151</v>
      </c>
      <c r="E89" s="12"/>
      <c r="F89" s="45"/>
      <c r="G89" s="23">
        <v>1</v>
      </c>
      <c r="H89" s="44">
        <v>0</v>
      </c>
      <c r="I89" s="23">
        <v>1</v>
      </c>
      <c r="J89" s="45">
        <v>6000000</v>
      </c>
      <c r="K89" s="23">
        <v>0</v>
      </c>
      <c r="L89" s="44">
        <v>0</v>
      </c>
      <c r="M89" s="21">
        <v>0</v>
      </c>
      <c r="N89" s="25">
        <v>0</v>
      </c>
      <c r="O89" s="21" t="s">
        <v>203</v>
      </c>
      <c r="P89" s="25">
        <v>2650000</v>
      </c>
      <c r="Q89" s="21">
        <f>R89/J89</f>
        <v>0.54</v>
      </c>
      <c r="R89" s="37">
        <v>3240000</v>
      </c>
      <c r="S89" s="21">
        <f>SUM(K89,M89,O89,Q89)</f>
        <v>0.54</v>
      </c>
      <c r="T89" s="31">
        <f>SUM(L89,N89,P89,R89)</f>
        <v>5890000</v>
      </c>
      <c r="U89" s="20"/>
      <c r="V89" s="18"/>
      <c r="W89" s="20"/>
      <c r="X89" s="20"/>
      <c r="Y89" s="7"/>
    </row>
    <row r="90" spans="1:25" s="11" customFormat="1" ht="32.25" thickBot="1" x14ac:dyDescent="0.3">
      <c r="A90" s="50"/>
      <c r="B90" s="51"/>
      <c r="C90" s="73" t="s">
        <v>168</v>
      </c>
      <c r="D90" s="74" t="s">
        <v>94</v>
      </c>
      <c r="E90" s="52"/>
      <c r="F90" s="53"/>
      <c r="G90" s="54">
        <v>1</v>
      </c>
      <c r="H90" s="44">
        <v>200000</v>
      </c>
      <c r="I90" s="21">
        <v>1</v>
      </c>
      <c r="J90" s="45">
        <v>6000000</v>
      </c>
      <c r="K90" s="21">
        <v>0</v>
      </c>
      <c r="L90" s="25">
        <v>0</v>
      </c>
      <c r="M90" s="21">
        <v>0</v>
      </c>
      <c r="N90" s="25">
        <v>0</v>
      </c>
      <c r="O90" s="21">
        <v>0</v>
      </c>
      <c r="P90" s="25">
        <v>0</v>
      </c>
      <c r="Q90" s="21">
        <f>R90/J90</f>
        <v>1</v>
      </c>
      <c r="R90" s="25">
        <v>6000000</v>
      </c>
      <c r="S90" s="21">
        <f t="shared" ref="S90:S96" si="37">SUM(K90,M90,O90,Q90)</f>
        <v>1</v>
      </c>
      <c r="T90" s="31">
        <f t="shared" ref="T90:T95" si="38">SUM(L90,N90,P90,R90)</f>
        <v>6000000</v>
      </c>
      <c r="U90" s="21" t="s">
        <v>12</v>
      </c>
      <c r="V90" s="3" t="s">
        <v>12</v>
      </c>
      <c r="W90" s="21" t="s">
        <v>12</v>
      </c>
      <c r="X90" s="21" t="s">
        <v>12</v>
      </c>
      <c r="Y90" s="3" t="s">
        <v>12</v>
      </c>
    </row>
    <row r="91" spans="1:25" s="11" customFormat="1" ht="31.5" customHeight="1" thickBot="1" x14ac:dyDescent="0.25">
      <c r="A91" s="50"/>
      <c r="B91" s="51"/>
      <c r="C91" s="65" t="s">
        <v>167</v>
      </c>
      <c r="D91" s="73" t="s">
        <v>169</v>
      </c>
      <c r="E91" s="52"/>
      <c r="F91" s="53"/>
      <c r="G91" s="54">
        <v>1</v>
      </c>
      <c r="H91" s="44">
        <v>6000000</v>
      </c>
      <c r="I91" s="21">
        <v>1</v>
      </c>
      <c r="J91" s="45">
        <v>0</v>
      </c>
      <c r="K91" s="21">
        <v>0</v>
      </c>
      <c r="L91" s="25">
        <v>0</v>
      </c>
      <c r="M91" s="21">
        <v>0</v>
      </c>
      <c r="N91" s="25">
        <v>0</v>
      </c>
      <c r="O91" s="21">
        <v>0</v>
      </c>
      <c r="P91" s="25">
        <v>0</v>
      </c>
      <c r="Q91" s="21">
        <v>0</v>
      </c>
      <c r="R91" s="25">
        <v>0</v>
      </c>
      <c r="S91" s="21">
        <f t="shared" ref="S91" si="39">SUM(K91,M91,O91,Q91)</f>
        <v>0</v>
      </c>
      <c r="T91" s="31">
        <f t="shared" ref="T91" si="40">SUM(L91,N91,P91,R91)</f>
        <v>0</v>
      </c>
      <c r="U91" s="21" t="s">
        <v>12</v>
      </c>
      <c r="V91" s="3" t="s">
        <v>12</v>
      </c>
      <c r="W91" s="21" t="s">
        <v>12</v>
      </c>
      <c r="X91" s="21" t="s">
        <v>12</v>
      </c>
      <c r="Y91" s="3" t="s">
        <v>12</v>
      </c>
    </row>
    <row r="92" spans="1:25" s="11" customFormat="1" ht="45.75" customHeight="1" thickBot="1" x14ac:dyDescent="0.25">
      <c r="A92" s="47" t="s">
        <v>12</v>
      </c>
      <c r="B92" s="48" t="s">
        <v>12</v>
      </c>
      <c r="C92" s="63" t="s">
        <v>98</v>
      </c>
      <c r="D92" s="67" t="s">
        <v>104</v>
      </c>
      <c r="E92" s="10"/>
      <c r="F92" s="49"/>
      <c r="G92" s="75">
        <v>1</v>
      </c>
      <c r="H92" s="44">
        <v>6000000</v>
      </c>
      <c r="I92" s="21">
        <v>1</v>
      </c>
      <c r="J92" s="45">
        <v>6000000</v>
      </c>
      <c r="K92" s="21">
        <v>0</v>
      </c>
      <c r="L92" s="25">
        <v>0</v>
      </c>
      <c r="M92" s="21">
        <v>0</v>
      </c>
      <c r="N92" s="25">
        <v>0</v>
      </c>
      <c r="O92" s="21">
        <v>0</v>
      </c>
      <c r="P92" s="25">
        <v>0</v>
      </c>
      <c r="Q92" s="21">
        <f>R92/J92</f>
        <v>1</v>
      </c>
      <c r="R92" s="25">
        <v>6000000</v>
      </c>
      <c r="S92" s="21">
        <f t="shared" si="37"/>
        <v>1</v>
      </c>
      <c r="T92" s="31">
        <f t="shared" si="38"/>
        <v>6000000</v>
      </c>
      <c r="U92" s="21" t="s">
        <v>12</v>
      </c>
      <c r="V92" s="3" t="s">
        <v>12</v>
      </c>
      <c r="W92" s="21" t="s">
        <v>12</v>
      </c>
      <c r="X92" s="21" t="s">
        <v>12</v>
      </c>
      <c r="Y92" s="3" t="s">
        <v>12</v>
      </c>
    </row>
    <row r="93" spans="1:25" s="11" customFormat="1" ht="45.75" customHeight="1" thickBot="1" x14ac:dyDescent="0.25">
      <c r="A93" s="77"/>
      <c r="B93" s="7"/>
      <c r="C93" s="59" t="s">
        <v>170</v>
      </c>
      <c r="D93" s="59" t="s">
        <v>171</v>
      </c>
      <c r="E93" s="12"/>
      <c r="F93" s="45"/>
      <c r="G93" s="23">
        <v>1</v>
      </c>
      <c r="H93" s="44">
        <v>4000000</v>
      </c>
      <c r="I93" s="23">
        <v>1</v>
      </c>
      <c r="J93" s="45">
        <v>0</v>
      </c>
      <c r="K93" s="23">
        <v>0</v>
      </c>
      <c r="L93" s="44">
        <v>0</v>
      </c>
      <c r="M93" s="21">
        <v>0</v>
      </c>
      <c r="N93" s="25">
        <v>0</v>
      </c>
      <c r="O93" s="21">
        <v>0</v>
      </c>
      <c r="P93" s="37">
        <v>0</v>
      </c>
      <c r="Q93" s="21">
        <v>0</v>
      </c>
      <c r="R93" s="37">
        <v>0</v>
      </c>
      <c r="S93" s="21">
        <f t="shared" ref="S93" si="41">SUM(K93,M93,O93,Q93)</f>
        <v>0</v>
      </c>
      <c r="T93" s="31">
        <f t="shared" ref="T93" si="42">SUM(L93,N93,P93,R93)</f>
        <v>0</v>
      </c>
      <c r="U93" s="20"/>
      <c r="V93" s="18"/>
      <c r="W93" s="20"/>
      <c r="X93" s="20"/>
      <c r="Y93" s="7"/>
    </row>
    <row r="94" spans="1:25" s="11" customFormat="1" ht="42" customHeight="1" thickBot="1" x14ac:dyDescent="0.25">
      <c r="A94" s="70"/>
      <c r="B94" s="7"/>
      <c r="C94" s="59" t="s">
        <v>101</v>
      </c>
      <c r="D94" s="59" t="s">
        <v>105</v>
      </c>
      <c r="E94" s="12"/>
      <c r="F94" s="45"/>
      <c r="G94" s="23">
        <v>1</v>
      </c>
      <c r="H94" s="44">
        <v>4000000</v>
      </c>
      <c r="I94" s="23">
        <v>1</v>
      </c>
      <c r="J94" s="45">
        <v>5000000</v>
      </c>
      <c r="K94" s="23">
        <v>0</v>
      </c>
      <c r="L94" s="44">
        <v>0</v>
      </c>
      <c r="M94" s="21">
        <v>0</v>
      </c>
      <c r="N94" s="25">
        <v>0</v>
      </c>
      <c r="O94" s="21">
        <v>0</v>
      </c>
      <c r="P94" s="37">
        <v>0</v>
      </c>
      <c r="Q94" s="82">
        <f>R94/J94</f>
        <v>1</v>
      </c>
      <c r="R94" s="37">
        <v>5000000</v>
      </c>
      <c r="S94" s="21">
        <f t="shared" si="37"/>
        <v>1</v>
      </c>
      <c r="T94" s="31">
        <f t="shared" si="38"/>
        <v>5000000</v>
      </c>
      <c r="U94" s="20"/>
      <c r="V94" s="18"/>
      <c r="W94" s="20"/>
      <c r="X94" s="20"/>
      <c r="Y94" s="7"/>
    </row>
    <row r="95" spans="1:25" s="11" customFormat="1" ht="42" customHeight="1" thickBot="1" x14ac:dyDescent="0.25">
      <c r="A95" s="80"/>
      <c r="B95" s="7"/>
      <c r="C95" s="59" t="s">
        <v>197</v>
      </c>
      <c r="D95" s="59" t="s">
        <v>198</v>
      </c>
      <c r="E95" s="12"/>
      <c r="F95" s="45"/>
      <c r="G95" s="23">
        <v>0</v>
      </c>
      <c r="H95" s="44">
        <v>0</v>
      </c>
      <c r="I95" s="23">
        <v>1</v>
      </c>
      <c r="J95" s="45">
        <v>49675000</v>
      </c>
      <c r="K95" s="23">
        <v>0</v>
      </c>
      <c r="L95" s="44">
        <v>0</v>
      </c>
      <c r="M95" s="21">
        <v>0</v>
      </c>
      <c r="N95" s="25">
        <v>0</v>
      </c>
      <c r="O95" s="21">
        <v>0</v>
      </c>
      <c r="P95" s="37">
        <v>0</v>
      </c>
      <c r="Q95" s="21">
        <f>R95/J95</f>
        <v>0.99406139909411173</v>
      </c>
      <c r="R95" s="37">
        <v>49380000</v>
      </c>
      <c r="S95" s="21">
        <f t="shared" si="37"/>
        <v>0.99406139909411173</v>
      </c>
      <c r="T95" s="31">
        <f t="shared" si="38"/>
        <v>49380000</v>
      </c>
      <c r="U95" s="20"/>
      <c r="V95" s="18"/>
      <c r="W95" s="20"/>
      <c r="X95" s="20"/>
      <c r="Y95" s="7"/>
    </row>
    <row r="96" spans="1:25" s="11" customFormat="1" ht="32.25" thickBot="1" x14ac:dyDescent="0.25">
      <c r="A96" s="70"/>
      <c r="B96" s="7"/>
      <c r="C96" s="59" t="s">
        <v>152</v>
      </c>
      <c r="D96" s="59" t="s">
        <v>153</v>
      </c>
      <c r="E96" s="12"/>
      <c r="F96" s="45"/>
      <c r="G96" s="23">
        <v>1</v>
      </c>
      <c r="H96" s="44">
        <v>0</v>
      </c>
      <c r="I96" s="23">
        <v>1</v>
      </c>
      <c r="J96" s="45">
        <v>15280000</v>
      </c>
      <c r="K96" s="23">
        <v>0</v>
      </c>
      <c r="L96" s="44">
        <v>0</v>
      </c>
      <c r="M96" s="21">
        <v>0</v>
      </c>
      <c r="N96" s="25">
        <v>0</v>
      </c>
      <c r="O96" s="21" t="s">
        <v>202</v>
      </c>
      <c r="P96" s="37">
        <v>15280000</v>
      </c>
      <c r="Q96" s="21">
        <v>0</v>
      </c>
      <c r="R96" s="37">
        <v>0</v>
      </c>
      <c r="S96" s="21">
        <f t="shared" si="37"/>
        <v>0</v>
      </c>
      <c r="T96" s="31">
        <f>SUM(L96,N96,P96,R96)</f>
        <v>15280000</v>
      </c>
      <c r="U96" s="20"/>
      <c r="V96" s="18"/>
      <c r="W96" s="20"/>
      <c r="X96" s="20"/>
      <c r="Y96" s="7"/>
    </row>
    <row r="97" spans="1:25" s="11" customFormat="1" ht="13.5" thickBot="1" x14ac:dyDescent="0.25">
      <c r="A97" s="137" t="s">
        <v>13</v>
      </c>
      <c r="B97" s="137"/>
      <c r="C97" s="137"/>
      <c r="D97" s="137"/>
      <c r="E97" s="137"/>
      <c r="F97" s="137"/>
      <c r="G97" s="137"/>
      <c r="H97" s="137"/>
      <c r="I97" s="137"/>
      <c r="J97" s="137"/>
      <c r="K97" s="46">
        <f>AVERAGE(K71:K96)</f>
        <v>0</v>
      </c>
      <c r="L97" s="33" t="s">
        <v>12</v>
      </c>
      <c r="M97" s="46">
        <f>AVERAGE(M71:M96)</f>
        <v>0</v>
      </c>
      <c r="N97" s="33">
        <v>0</v>
      </c>
      <c r="O97" s="32">
        <f>AVERAGE(O81:O96)</f>
        <v>7.6923076923076927E-2</v>
      </c>
      <c r="P97" s="33"/>
      <c r="Q97" s="32">
        <f>AVERAGE(Q81:Q96)</f>
        <v>0.41378187105071862</v>
      </c>
      <c r="R97" s="33" t="s">
        <v>12</v>
      </c>
      <c r="S97" s="36">
        <f>AVERAGE(S66:S96)</f>
        <v>0.3016281213949718</v>
      </c>
      <c r="T97" s="35" t="s">
        <v>12</v>
      </c>
      <c r="U97" s="124" t="s">
        <v>12</v>
      </c>
      <c r="V97" s="125"/>
      <c r="W97" s="125"/>
      <c r="X97" s="125"/>
      <c r="Y97" s="34"/>
    </row>
    <row r="98" spans="1:25" s="11" customFormat="1" ht="13.5" customHeight="1" thickBot="1" x14ac:dyDescent="0.25">
      <c r="A98" s="94" t="s">
        <v>14</v>
      </c>
      <c r="B98" s="95"/>
      <c r="C98" s="95"/>
      <c r="D98" s="95"/>
      <c r="E98" s="95"/>
      <c r="F98" s="95"/>
      <c r="G98" s="95"/>
      <c r="H98" s="95"/>
      <c r="I98" s="95"/>
      <c r="J98" s="96"/>
      <c r="K98" s="27" t="s">
        <v>12</v>
      </c>
      <c r="L98" s="39"/>
      <c r="M98" s="27" t="s">
        <v>12</v>
      </c>
      <c r="N98" s="39">
        <v>0</v>
      </c>
      <c r="O98" s="27" t="s">
        <v>12</v>
      </c>
      <c r="P98" s="39"/>
      <c r="Q98" s="27" t="s">
        <v>12</v>
      </c>
      <c r="R98" s="39" t="s">
        <v>12</v>
      </c>
      <c r="S98" s="27" t="s">
        <v>12</v>
      </c>
      <c r="T98" s="40" t="s">
        <v>12</v>
      </c>
      <c r="U98" s="92" t="s">
        <v>12</v>
      </c>
      <c r="V98" s="93"/>
      <c r="W98" s="93"/>
      <c r="X98" s="93"/>
      <c r="Y98" s="41"/>
    </row>
    <row r="99" spans="1:25" ht="23.25" customHeight="1" thickBot="1" x14ac:dyDescent="0.25">
      <c r="A99" s="71"/>
      <c r="B99" s="72"/>
      <c r="C99" s="72"/>
      <c r="D99" s="72"/>
      <c r="E99" s="72"/>
      <c r="F99" s="72"/>
      <c r="G99" s="72"/>
      <c r="H99" s="111" t="s">
        <v>32</v>
      </c>
      <c r="I99" s="111"/>
      <c r="J99" s="111"/>
      <c r="K99" s="32">
        <v>6.6400000000000001E-2</v>
      </c>
      <c r="L99" s="79">
        <f>SUM(L19+L36+L55+L59+L63+L70)</f>
        <v>53900000</v>
      </c>
      <c r="M99" s="32">
        <v>0.15</v>
      </c>
      <c r="N99" s="79">
        <f>SUM(N19+N36+N55+N59+N63+N70)</f>
        <v>125500000</v>
      </c>
      <c r="O99" s="32">
        <v>0.23</v>
      </c>
      <c r="P99" s="79">
        <f>SUM(P19+P36+P55+P59+P63+P70)</f>
        <v>205965000</v>
      </c>
      <c r="Q99" s="32">
        <v>0.432</v>
      </c>
      <c r="R99" s="79">
        <f>SUM(R19+R36+R55+R59+R63+R70)</f>
        <v>388551300</v>
      </c>
      <c r="S99" s="32">
        <v>0.86399999999999999</v>
      </c>
      <c r="T99" s="79">
        <f>SUM(T19+T36+T55+T59+T63+T70)</f>
        <v>773916300</v>
      </c>
      <c r="U99" s="92" t="s">
        <v>12</v>
      </c>
      <c r="V99" s="93"/>
      <c r="W99" s="93"/>
      <c r="X99" s="93"/>
      <c r="Y99" s="41"/>
    </row>
    <row r="100" spans="1:25" ht="13.5" thickBot="1" x14ac:dyDescent="0.25">
      <c r="A100" s="94" t="s">
        <v>14</v>
      </c>
      <c r="B100" s="95"/>
      <c r="C100" s="95"/>
      <c r="D100" s="95"/>
      <c r="E100" s="95"/>
      <c r="F100" s="95"/>
      <c r="G100" s="95"/>
      <c r="H100" s="95"/>
      <c r="I100" s="95"/>
      <c r="J100" s="96"/>
      <c r="K100" s="27" t="s">
        <v>12</v>
      </c>
      <c r="L100" s="39" t="s">
        <v>12</v>
      </c>
      <c r="M100" s="27" t="s">
        <v>12</v>
      </c>
      <c r="N100" s="39" t="s">
        <v>12</v>
      </c>
      <c r="O100" s="27" t="s">
        <v>12</v>
      </c>
      <c r="P100" s="39"/>
      <c r="Q100" s="27" t="s">
        <v>12</v>
      </c>
      <c r="R100" s="39" t="s">
        <v>12</v>
      </c>
      <c r="S100" s="27" t="s">
        <v>12</v>
      </c>
      <c r="T100" s="40" t="s">
        <v>12</v>
      </c>
      <c r="U100" s="92" t="s">
        <v>12</v>
      </c>
      <c r="V100" s="93"/>
      <c r="W100" s="93"/>
      <c r="X100" s="93"/>
      <c r="Y100" s="41"/>
    </row>
    <row r="101" spans="1:25" ht="23.25" customHeight="1" thickBot="1" x14ac:dyDescent="0.25">
      <c r="A101" s="90" t="s">
        <v>15</v>
      </c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2"/>
    </row>
    <row r="102" spans="1:25" s="5" customFormat="1" ht="15.75" customHeight="1" thickBot="1" x14ac:dyDescent="0.25">
      <c r="A102" s="90" t="s">
        <v>16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2"/>
    </row>
    <row r="103" spans="1:25" s="5" customFormat="1" ht="19.5" customHeight="1" thickBot="1" x14ac:dyDescent="0.25">
      <c r="A103" s="90" t="s">
        <v>17</v>
      </c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2"/>
    </row>
    <row r="104" spans="1:25" ht="18" customHeight="1" thickBot="1" x14ac:dyDescent="0.25">
      <c r="A104" s="90" t="s">
        <v>18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2"/>
    </row>
    <row r="105" spans="1:25" ht="12.75" x14ac:dyDescent="0.2">
      <c r="A105" s="102" t="s">
        <v>22</v>
      </c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</row>
    <row r="106" spans="1:25" x14ac:dyDescent="0.25">
      <c r="J106" s="30" t="s">
        <v>23</v>
      </c>
      <c r="L106" s="1"/>
      <c r="M106" s="99" t="s">
        <v>24</v>
      </c>
      <c r="N106" s="99"/>
      <c r="O106" s="99"/>
      <c r="P106" s="99"/>
      <c r="Q106" s="99"/>
      <c r="R106" s="99"/>
      <c r="S106" s="99"/>
    </row>
    <row r="107" spans="1:25" ht="15" customHeight="1" x14ac:dyDescent="0.25">
      <c r="J107" s="99" t="s">
        <v>211</v>
      </c>
      <c r="K107" s="99"/>
      <c r="L107" s="99"/>
      <c r="M107" s="99" t="s">
        <v>212</v>
      </c>
      <c r="N107" s="99"/>
      <c r="O107" s="99"/>
      <c r="P107" s="99"/>
      <c r="Q107" s="99"/>
      <c r="R107" s="99"/>
      <c r="S107" s="99"/>
    </row>
    <row r="108" spans="1:25" x14ac:dyDescent="0.25">
      <c r="J108" s="28" t="s">
        <v>12</v>
      </c>
      <c r="L108" s="1"/>
      <c r="N108" s="28" t="s">
        <v>12</v>
      </c>
      <c r="O108" s="1"/>
    </row>
    <row r="109" spans="1:25" ht="15" customHeight="1" x14ac:dyDescent="0.25">
      <c r="J109" s="115" t="s">
        <v>156</v>
      </c>
      <c r="K109" s="115"/>
      <c r="L109" s="1"/>
      <c r="M109" s="99" t="s">
        <v>25</v>
      </c>
      <c r="N109" s="99"/>
      <c r="O109" s="99"/>
      <c r="P109" s="99"/>
      <c r="Q109" s="99"/>
      <c r="R109" s="99"/>
      <c r="S109" s="99"/>
    </row>
    <row r="110" spans="1:25" ht="15" customHeight="1" x14ac:dyDescent="0.25">
      <c r="J110" s="29"/>
      <c r="L110" s="1"/>
      <c r="M110" s="99" t="s">
        <v>114</v>
      </c>
      <c r="N110" s="99"/>
      <c r="O110" s="99"/>
      <c r="P110" s="99"/>
      <c r="Q110" s="99"/>
      <c r="R110" s="99"/>
      <c r="S110" s="99"/>
    </row>
    <row r="111" spans="1:25" ht="12" customHeight="1" x14ac:dyDescent="0.25">
      <c r="J111" s="97" t="s">
        <v>121</v>
      </c>
      <c r="K111" s="97"/>
      <c r="L111" s="1"/>
      <c r="M111" s="100" t="s">
        <v>118</v>
      </c>
      <c r="N111" s="100"/>
      <c r="O111" s="100"/>
      <c r="P111" s="100"/>
      <c r="Q111" s="100"/>
      <c r="R111" s="100"/>
      <c r="S111" s="100"/>
    </row>
    <row r="112" spans="1:25" ht="15" customHeight="1" x14ac:dyDescent="0.25">
      <c r="J112" s="98" t="s">
        <v>122</v>
      </c>
      <c r="K112" s="98"/>
      <c r="L112" s="1"/>
      <c r="M112" s="101" t="s">
        <v>119</v>
      </c>
      <c r="N112" s="101"/>
      <c r="O112" s="101"/>
      <c r="P112" s="101"/>
      <c r="Q112" s="101"/>
      <c r="R112" s="101"/>
      <c r="S112" s="101"/>
    </row>
  </sheetData>
  <mergeCells count="102">
    <mergeCell ref="U97:X97"/>
    <mergeCell ref="A98:J98"/>
    <mergeCell ref="A1:Y1"/>
    <mergeCell ref="A2:Y2"/>
    <mergeCell ref="A3:Y3"/>
    <mergeCell ref="A5:Y5"/>
    <mergeCell ref="A8:Y8"/>
    <mergeCell ref="U16:V16"/>
    <mergeCell ref="E16:F16"/>
    <mergeCell ref="G16:H16"/>
    <mergeCell ref="I16:J16"/>
    <mergeCell ref="I9:J15"/>
    <mergeCell ref="G9:H15"/>
    <mergeCell ref="K9:R14"/>
    <mergeCell ref="S9:T15"/>
    <mergeCell ref="S16:T16"/>
    <mergeCell ref="U9:V15"/>
    <mergeCell ref="Q15:R15"/>
    <mergeCell ref="O15:P15"/>
    <mergeCell ref="Y9:Y15"/>
    <mergeCell ref="Y16:Y18"/>
    <mergeCell ref="A100:J100"/>
    <mergeCell ref="U100:X100"/>
    <mergeCell ref="A101:T101"/>
    <mergeCell ref="U101:X101"/>
    <mergeCell ref="C9:C15"/>
    <mergeCell ref="K15:L15"/>
    <mergeCell ref="U98:X98"/>
    <mergeCell ref="A68:J68"/>
    <mergeCell ref="U68:X68"/>
    <mergeCell ref="A57:J57"/>
    <mergeCell ref="A58:J58"/>
    <mergeCell ref="A61:J61"/>
    <mergeCell ref="A62:J62"/>
    <mergeCell ref="E17:E18"/>
    <mergeCell ref="J17:J18"/>
    <mergeCell ref="A53:J53"/>
    <mergeCell ref="A35:J35"/>
    <mergeCell ref="U35:X35"/>
    <mergeCell ref="A54:J54"/>
    <mergeCell ref="U54:X54"/>
    <mergeCell ref="T17:T18"/>
    <mergeCell ref="S17:S18"/>
    <mergeCell ref="R17:R18"/>
    <mergeCell ref="M15:N15"/>
    <mergeCell ref="X17:X18"/>
    <mergeCell ref="W9:X15"/>
    <mergeCell ref="D9:D15"/>
    <mergeCell ref="E9:F15"/>
    <mergeCell ref="H99:J99"/>
    <mergeCell ref="H17:H18"/>
    <mergeCell ref="I4:N4"/>
    <mergeCell ref="J109:K109"/>
    <mergeCell ref="K16:L16"/>
    <mergeCell ref="M16:N16"/>
    <mergeCell ref="O16:P16"/>
    <mergeCell ref="A104:T104"/>
    <mergeCell ref="U104:X104"/>
    <mergeCell ref="A7:Y7"/>
    <mergeCell ref="A6:Y6"/>
    <mergeCell ref="A9:A15"/>
    <mergeCell ref="B9:B15"/>
    <mergeCell ref="Q16:R16"/>
    <mergeCell ref="A103:T103"/>
    <mergeCell ref="U103:X103"/>
    <mergeCell ref="W16:X16"/>
    <mergeCell ref="A34:J34"/>
    <mergeCell ref="U34:X34"/>
    <mergeCell ref="J111:K111"/>
    <mergeCell ref="J112:K112"/>
    <mergeCell ref="M106:S106"/>
    <mergeCell ref="M107:S107"/>
    <mergeCell ref="M109:S109"/>
    <mergeCell ref="M110:S110"/>
    <mergeCell ref="M111:S111"/>
    <mergeCell ref="M112:S112"/>
    <mergeCell ref="A105:Y105"/>
    <mergeCell ref="J107:L107"/>
    <mergeCell ref="C16:C18"/>
    <mergeCell ref="L17:L18"/>
    <mergeCell ref="K17:K18"/>
    <mergeCell ref="N17:N18"/>
    <mergeCell ref="A102:T102"/>
    <mergeCell ref="U102:X102"/>
    <mergeCell ref="U99:X99"/>
    <mergeCell ref="A69:J69"/>
    <mergeCell ref="U69:X69"/>
    <mergeCell ref="B16:B18"/>
    <mergeCell ref="A16:A18"/>
    <mergeCell ref="I17:I18"/>
    <mergeCell ref="D16:D18"/>
    <mergeCell ref="F17:F18"/>
    <mergeCell ref="Q17:Q18"/>
    <mergeCell ref="U53:X53"/>
    <mergeCell ref="M17:M18"/>
    <mergeCell ref="G17:G18"/>
    <mergeCell ref="P17:P18"/>
    <mergeCell ref="O17:O18"/>
    <mergeCell ref="W17:W18"/>
    <mergeCell ref="V17:V18"/>
    <mergeCell ref="U17:U18"/>
    <mergeCell ref="A97:J97"/>
  </mergeCells>
  <pageMargins left="1.299212598425197" right="0.31496062992125984" top="0.19685039370078741" bottom="0.55118110236220474" header="0.59055118110236227" footer="0.31496062992125984"/>
  <pageSetup paperSize="5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5" sqref="C5:C6"/>
    </sheetView>
  </sheetViews>
  <sheetFormatPr defaultRowHeight="15" x14ac:dyDescent="0.25"/>
  <cols>
    <col min="1" max="1" width="19.140625" customWidth="1"/>
    <col min="3" max="3" width="25.7109375" customWidth="1"/>
  </cols>
  <sheetData>
    <row r="1" spans="1:3" x14ac:dyDescent="0.25">
      <c r="A1" s="13">
        <f>'[1]5.BAPPEDA OK'!$Y$65</f>
        <v>1</v>
      </c>
      <c r="B1" s="13">
        <f>'[1]5.BAPPEDA OK'!$Z$65</f>
        <v>0.99853100919799498</v>
      </c>
      <c r="C1" s="14">
        <f>'[1]5.BAPPEDA OK'!$X$59</f>
        <v>547321620</v>
      </c>
    </row>
    <row r="2" spans="1:3" x14ac:dyDescent="0.25">
      <c r="A2" s="15">
        <v>1</v>
      </c>
      <c r="B2" s="16">
        <v>0.99770000000000003</v>
      </c>
      <c r="C2" s="14">
        <v>312451650</v>
      </c>
    </row>
    <row r="3" spans="1:3" x14ac:dyDescent="0.25">
      <c r="B3" s="19">
        <f>SUM(B1:B2)</f>
        <v>1.9962310091979951</v>
      </c>
      <c r="C3" s="17">
        <f>SUM(C1:C2)</f>
        <v>859773270</v>
      </c>
    </row>
    <row r="5" spans="1:3" x14ac:dyDescent="0.25">
      <c r="A5" s="13">
        <f>'[1]5.BAPPEDA OK'!$Y$107</f>
        <v>1</v>
      </c>
      <c r="B5" s="13">
        <f>'[1]5.BAPPEDA OK'!$Z$107</f>
        <v>0.98628975340305514</v>
      </c>
      <c r="C5" s="14">
        <f>'[1]5.BAPPEDA OK'!$X$87</f>
        <v>2468477068</v>
      </c>
    </row>
    <row r="6" spans="1:3" x14ac:dyDescent="0.25">
      <c r="A6" s="15">
        <v>1</v>
      </c>
      <c r="B6" s="16">
        <v>0.98429999999999995</v>
      </c>
      <c r="C6" s="17">
        <v>108063900</v>
      </c>
    </row>
    <row r="7" spans="1:3" x14ac:dyDescent="0.25">
      <c r="B7" s="19">
        <f>SUM(B5:B6)</f>
        <v>1.970589753403055</v>
      </c>
      <c r="C7" s="17">
        <f>SUM(C5:C6)</f>
        <v>2576540968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bappeda21</dc:creator>
  <cp:lastModifiedBy>toshiba</cp:lastModifiedBy>
  <cp:lastPrinted>2020-01-08T08:16:00Z</cp:lastPrinted>
  <dcterms:created xsi:type="dcterms:W3CDTF">2018-04-05T01:41:17Z</dcterms:created>
  <dcterms:modified xsi:type="dcterms:W3CDTF">2020-01-08T08:16:34Z</dcterms:modified>
</cp:coreProperties>
</file>