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 firstSheet="1" activeTab="1"/>
  </bookViews>
  <sheets>
    <sheet name="Sheet1" sheetId="2" state="hidden" r:id="rId1"/>
    <sheet name="RENJA 2021 (2)" sheetId="1" r:id="rId2"/>
    <sheet name="Sheet2" sheetId="3" state="hidden" r:id="rId3"/>
    <sheet name="Sheet3" sheetId="4" state="hidden" r:id="rId4"/>
    <sheet name="Sheet4" sheetId="5" state="hidden" r:id="rId5"/>
    <sheet name="Sheet5" sheetId="6" r:id="rId6"/>
    <sheet name="Sheet6" sheetId="7" r:id="rId7"/>
  </sheets>
  <definedNames>
    <definedName name="_xlnm.Print_Titles" localSheetId="1">'RENJA 2021 (2)'!$6:$7</definedName>
  </definedNames>
  <calcPr calcId="144525"/>
</workbook>
</file>

<file path=xl/calcChain.xml><?xml version="1.0" encoding="utf-8"?>
<calcChain xmlns="http://schemas.openxmlformats.org/spreadsheetml/2006/main">
  <c r="U78" i="1" l="1"/>
  <c r="U65" i="1"/>
  <c r="U60" i="1"/>
  <c r="U56" i="1"/>
  <c r="U55" i="1" s="1"/>
  <c r="U53" i="1"/>
  <c r="U52" i="1"/>
  <c r="U48" i="1"/>
  <c r="U47" i="1" s="1"/>
  <c r="U43" i="1"/>
  <c r="U36" i="1"/>
  <c r="U25" i="1"/>
  <c r="U13" i="1"/>
  <c r="U12" i="1" s="1"/>
  <c r="F88" i="3" l="1"/>
  <c r="E83" i="3"/>
  <c r="E84" i="3"/>
  <c r="E85" i="3"/>
  <c r="E86" i="3"/>
  <c r="E87" i="3"/>
  <c r="E88" i="3"/>
  <c r="E82" i="3"/>
  <c r="E79" i="3"/>
  <c r="E78" i="3"/>
  <c r="E77" i="3"/>
  <c r="E76" i="3"/>
  <c r="F67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61" i="3"/>
  <c r="F61" i="3" s="1"/>
  <c r="F59" i="3"/>
  <c r="E54" i="3"/>
  <c r="E55" i="3"/>
  <c r="E56" i="3"/>
  <c r="E57" i="3"/>
  <c r="E58" i="3"/>
  <c r="E59" i="3"/>
  <c r="E53" i="3"/>
  <c r="E48" i="3" l="1"/>
  <c r="E42" i="3"/>
  <c r="E43" i="3"/>
  <c r="E44" i="3"/>
  <c r="E45" i="3"/>
  <c r="E46" i="3"/>
  <c r="E47" i="3"/>
  <c r="E41" i="3"/>
  <c r="F48" i="3" s="1"/>
  <c r="F37" i="3" l="1"/>
  <c r="E36" i="3"/>
  <c r="E37" i="3"/>
  <c r="E35" i="3"/>
  <c r="F32" i="3"/>
  <c r="E32" i="3"/>
  <c r="E30" i="3"/>
  <c r="E31" i="3"/>
  <c r="E29" i="3"/>
  <c r="E33" i="3"/>
  <c r="F25" i="3"/>
  <c r="E24" i="3"/>
  <c r="J14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F21" i="3" s="1"/>
  <c r="E20" i="3"/>
  <c r="E21" i="3"/>
  <c r="E22" i="3"/>
  <c r="E23" i="3"/>
  <c r="F9" i="3" l="1"/>
  <c r="F10" i="4" l="1"/>
  <c r="F4" i="4"/>
  <c r="F5" i="4"/>
  <c r="F6" i="4"/>
  <c r="F7" i="4"/>
  <c r="F8" i="4"/>
  <c r="F3" i="4"/>
  <c r="E3" i="3"/>
  <c r="E25" i="3"/>
  <c r="E26" i="3"/>
  <c r="O78" i="1" l="1"/>
  <c r="O65" i="1"/>
  <c r="O60" i="1"/>
  <c r="AE57" i="1"/>
  <c r="O56" i="1"/>
  <c r="O53" i="1"/>
  <c r="O52" i="1" s="1"/>
  <c r="O48" i="1"/>
  <c r="O47" i="1" s="1"/>
  <c r="O43" i="1"/>
  <c r="O36" i="1"/>
  <c r="O25" i="1"/>
  <c r="O13" i="1"/>
  <c r="R8" i="1"/>
  <c r="U11" i="1" l="1"/>
  <c r="U10" i="1" s="1"/>
  <c r="O55" i="1"/>
  <c r="O12" i="1"/>
  <c r="O11" i="1" l="1"/>
  <c r="O10" i="1" s="1"/>
  <c r="AE11" i="1" s="1"/>
</calcChain>
</file>

<file path=xl/sharedStrings.xml><?xml version="1.0" encoding="utf-8"?>
<sst xmlns="http://schemas.openxmlformats.org/spreadsheetml/2006/main" count="871" uniqueCount="403">
  <si>
    <t>TABEL 4.1</t>
  </si>
  <si>
    <t>RENCANA KERJA PENDANAAN KECAMATAN SALE</t>
  </si>
  <si>
    <t>KABUPATEN REMBANG</t>
  </si>
  <si>
    <t xml:space="preserve">                                                        TAHUN 2021</t>
  </si>
  <si>
    <t>Kode</t>
  </si>
  <si>
    <t>URUSAN/BIDANG URUSAN PEMERINTAHAN DAERAH DAN PROGRAM KEGIATAN</t>
  </si>
  <si>
    <t>INDIKATOR CAPAIAN KINERJA PROGRAM (OUTCOME)/KEGIATAN (OUTPUT)</t>
  </si>
  <si>
    <t>SAT</t>
  </si>
  <si>
    <t>RINCIAN TAHUN 2021</t>
  </si>
  <si>
    <t>TAHUN 2022</t>
  </si>
  <si>
    <t>KONVERSI PERMENDAGRI 90 TH 2019</t>
  </si>
  <si>
    <t>TARGET CAPAIAN</t>
  </si>
  <si>
    <t>LOKASI</t>
  </si>
  <si>
    <t>PAGU INDIKATIF APBD</t>
  </si>
  <si>
    <t>PAGU INDIKATIF APBDN PROP</t>
  </si>
  <si>
    <t>PAGU INDIKATIF APBN</t>
  </si>
  <si>
    <t>SUMBER DANA</t>
  </si>
  <si>
    <t>CATATAN PENTING</t>
  </si>
  <si>
    <t>TARGET</t>
  </si>
  <si>
    <t>KEBUTUHAN DANA</t>
  </si>
  <si>
    <t>KODE PROGRAM/KEGIATAN/SUB KEGIATAN</t>
  </si>
  <si>
    <t>PROGRAM/KEGIATAN/SUB KEGIATAN</t>
  </si>
  <si>
    <t>INDIKATOR CAPAIAN KINERJA PROGRAM (OUTCOME)/KEGIATAN(OUTPUT)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</si>
  <si>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</si>
  <si>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</si>
  <si>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</si>
  <si>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</si>
  <si>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</si>
  <si>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</si>
  <si>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</si>
  <si>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</si>
  <si>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</si>
  <si>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(11)</t>
  </si>
  <si>
    <t>(12)</t>
  </si>
  <si>
    <t>(13)</t>
  </si>
  <si>
    <t>(14)</t>
  </si>
  <si>
    <t>(15)</t>
  </si>
  <si>
    <t>(16)</t>
  </si>
  <si>
    <t>(17)</t>
  </si>
  <si>
    <t>KECAMATAN SALE</t>
  </si>
  <si>
    <t>URUSAN ADMINISTRASI PEMERINTAHAN</t>
  </si>
  <si>
    <t>01</t>
  </si>
  <si>
    <t>Program Manajemen Adninistrasi Pelayanan Umum,Kepegawaian dan keuangan Perangkat Daeran</t>
  </si>
  <si>
    <t xml:space="preserve"> Porsentase Pemenuhan Pelayanan Administrasi Perkantoran</t>
  </si>
  <si>
    <t>Program palayanan Administrasi perkantoran</t>
  </si>
  <si>
    <t>Prosentase pemenuhan Pelayanan Administrasi perkantoran</t>
  </si>
  <si>
    <t>Peningkatan Managemen Administrasai Pelayanan umum</t>
  </si>
  <si>
    <t>Porsentase Ketercapaian Pelayanan Umum</t>
  </si>
  <si>
    <t>02</t>
  </si>
  <si>
    <t>Penyediaan Jasa Komunikasi, Sumber daya Air dan Listrik</t>
  </si>
  <si>
    <t>Terbayaranya Rekening telepon dan listrik</t>
  </si>
  <si>
    <t>12 bulan</t>
  </si>
  <si>
    <t>Pelayanan PATEN di Kecamatan Rembang</t>
  </si>
  <si>
    <t xml:space="preserve">Jumlah pelayanan </t>
  </si>
  <si>
    <t>kegiatan</t>
  </si>
  <si>
    <t>Kec.Sale</t>
  </si>
  <si>
    <t>APBD</t>
  </si>
  <si>
    <t>dok</t>
  </si>
  <si>
    <t>07</t>
  </si>
  <si>
    <t>Penyediaan Jasa Administrasi Keuangan</t>
  </si>
  <si>
    <t>Terbayarnya Honorarium Penatausahaan Keuangan OPD</t>
  </si>
  <si>
    <t>Penyediaan Jasa surat menyurat</t>
  </si>
  <si>
    <t>Jumlah surat</t>
  </si>
  <si>
    <t>1 paket</t>
  </si>
  <si>
    <t xml:space="preserve"> Kecamatan Rembang</t>
  </si>
  <si>
    <t>08</t>
  </si>
  <si>
    <t>Penyediaan Jasa Kebersihan Kantor</t>
  </si>
  <si>
    <t>Terbayarnya Honorarium Tenaga Kebersihan</t>
  </si>
  <si>
    <t>Penyediaan jasa telekomunikasi,air dan listrik</t>
  </si>
  <si>
    <t>jumlah fasilitasi pelayanan dalam mendukukung kinerja</t>
  </si>
  <si>
    <t>2 Fasilitasi</t>
  </si>
  <si>
    <t>3 Fasilitasi</t>
  </si>
  <si>
    <t>Penyediaan Alat Tulis Kantor</t>
  </si>
  <si>
    <t>Tercukupinya barang-barang alat tulis kantor</t>
  </si>
  <si>
    <t>Penyediaan ATK</t>
  </si>
  <si>
    <t>jumlah atk</t>
  </si>
  <si>
    <t>Penyediaan barang Cetak dan penggandaan</t>
  </si>
  <si>
    <t>Tercukupinya barang-baranag cetakan dan jasa penggandaan</t>
  </si>
  <si>
    <t>Penyediaan Barang Cetak dan Penggandaan</t>
  </si>
  <si>
    <t>Jumlah cetakan</t>
  </si>
  <si>
    <t>paket</t>
  </si>
  <si>
    <t>buah</t>
  </si>
  <si>
    <t>penyediaan Komponene Instalansi Listrik/ penerangan Bangunan Kantor</t>
  </si>
  <si>
    <t>Trsediannya peralatan Kelistrikan dan elektronik</t>
  </si>
  <si>
    <t>Penyediaan bahan bacaan dan peraturan perundang-undangan</t>
  </si>
  <si>
    <t>jumlah dbulanan peraturan aperundang2an yang di sediakan</t>
  </si>
  <si>
    <t>Penyediaan Peralatan dan perlengkapan kantor</t>
  </si>
  <si>
    <t>Tersediannya peralatan dan bahan pembersih</t>
  </si>
  <si>
    <t>Penyediaan makan minum rapat-rapat</t>
  </si>
  <si>
    <t>Jumlah rapat internal dan mamin harian</t>
  </si>
  <si>
    <t>Penyediaan Paralatan Rumah tangga</t>
  </si>
  <si>
    <t>Rapat koordinasi dan konsultasi dalam Daerah</t>
  </si>
  <si>
    <t>Jumlah perjalanan dinas dalam daerah</t>
  </si>
  <si>
    <t>kali</t>
  </si>
  <si>
    <t>Luar Daerah</t>
  </si>
  <si>
    <t>penyediaan Bahan Bacaan dan peraturan perundang-undangan</t>
  </si>
  <si>
    <t>tersedianya surat/majalah</t>
  </si>
  <si>
    <t>Rapat koordinasi dan konsultasi luar Daerah</t>
  </si>
  <si>
    <t xml:space="preserve"> Jumlah rapat komsultasi,koordinasi ke kab/kota lain dariapemerintah pusat yang dilaksanakan</t>
  </si>
  <si>
    <t>Penyedianan makanan dan Minuman</t>
  </si>
  <si>
    <t>Tersedianya makanan dan minuman</t>
  </si>
  <si>
    <t>Pelaksanaan Hari Besar Kenengaraan</t>
  </si>
  <si>
    <t>jumlah fasilitasi pelaksanana hari besar kenegaraan</t>
  </si>
  <si>
    <t>1 kegiatan</t>
  </si>
  <si>
    <t>1 Keg</t>
  </si>
  <si>
    <t>Rapat-Rapat koordinasi dan Konsultasi ke Luar Daerah</t>
  </si>
  <si>
    <t>Tercukupinya rapat koordinasi dan konsultasi keluar daerah</t>
  </si>
  <si>
    <t>Fasilitasi Hari Besar Kewanitaan</t>
  </si>
  <si>
    <t>jumlah fasilitas</t>
  </si>
  <si>
    <t>1 keg</t>
  </si>
  <si>
    <t>Penyediaan Jasa Adminstrasi Kantor/kebersihan</t>
  </si>
  <si>
    <t>tercukupinya gaji untuk jasa administrasi dan kebersiham</t>
  </si>
  <si>
    <t>Peningkatan Sarana dan Prasarana Aparatur</t>
  </si>
  <si>
    <t xml:space="preserve">Persentase ketercukupan sarana dan prasarana aparatur </t>
  </si>
  <si>
    <t>Rapat-Rapat koordinasi dan Konsultasi dalam Daerah</t>
  </si>
  <si>
    <t>tercukupinya rapat koordinasi dan konsultasi dalam daerah</t>
  </si>
  <si>
    <t>Pengadaan Perelengkapan Kantor</t>
  </si>
  <si>
    <t>100 buah</t>
  </si>
  <si>
    <t>Peningkatan Penyelenggran surat-menyurat</t>
  </si>
  <si>
    <t>tersedianya benda-benda pos</t>
  </si>
  <si>
    <t>PenyediaanPeralatan dan Perelengkapan Kantor</t>
  </si>
  <si>
    <t>jumlah gedung arsip yang dibangun</t>
  </si>
  <si>
    <t>Program peningkatan sarana dan Parsarana Aparatur</t>
  </si>
  <si>
    <t>Prosentase kondisi sarana dan prasarana aparatur dalam keadaan kondisi baik</t>
  </si>
  <si>
    <t>Penyediaan Peralatan Rumah Tangga</t>
  </si>
  <si>
    <t xml:space="preserve">jumlah sarana prasarana </t>
  </si>
  <si>
    <t>05</t>
  </si>
  <si>
    <t>Pengadaan Kendaraan Dinas/Operasional</t>
  </si>
  <si>
    <t>tercukupinya kendaraan dinas operasional</t>
  </si>
  <si>
    <t>1 unit</t>
  </si>
  <si>
    <t>Penyediaan Jasa Administrasi Kantor/ Kebersihan</t>
  </si>
  <si>
    <t>jumlah honor kebersihan</t>
  </si>
  <si>
    <t>Pengadaan peralatan kantor</t>
  </si>
  <si>
    <t>Tercukupinya komputer</t>
  </si>
  <si>
    <t>2 unit</t>
  </si>
  <si>
    <t>Pemeliharaan Rutin/ Berkala Peralatan kantor</t>
  </si>
  <si>
    <t>jumlah pemeliharaan peralatan</t>
  </si>
  <si>
    <t>Pengadaan instalansi Listri, telepon dana air</t>
  </si>
  <si>
    <t>tercukupinya instalansi listrik</t>
  </si>
  <si>
    <t>Pemeliharaan Rutin/ Berkala Gedung Kantor</t>
  </si>
  <si>
    <t>jumlah honor pemeliharaan gedung</t>
  </si>
  <si>
    <t>Pemeliharaan Rutin/ Berkala Rumah Dinas</t>
  </si>
  <si>
    <t>terpeliharanya rumah dinas</t>
  </si>
  <si>
    <t>Pemeliharaan Rutin/Berkala Kendaraan Dinas/Kendaraan Operasional</t>
  </si>
  <si>
    <t>jumlaha pemeliharaan kendaraan dinas</t>
  </si>
  <si>
    <t>pemeliharaan rutin/berkala gedung kantor</t>
  </si>
  <si>
    <t>terpeliharannya gedung kantor</t>
  </si>
  <si>
    <t>Penataan Lingkungan Kantor Kecamatan Sale</t>
  </si>
  <si>
    <t>jumlah penataan linkungan kantor</t>
  </si>
  <si>
    <t>orang</t>
  </si>
  <si>
    <t>Pemeliharaan rutin/berkala Mobil Jabatan</t>
  </si>
  <si>
    <t>Terpeliharanya mobil jabatan</t>
  </si>
  <si>
    <t>Pengadaan Peralatan dan Mesin</t>
  </si>
  <si>
    <t>12 bln</t>
  </si>
  <si>
    <t>Pemeliharaan Rutin/Berkala kendaraan Dinas/Operasional</t>
  </si>
  <si>
    <t>terpeliharanya kendaraan dinas/operasional</t>
  </si>
  <si>
    <t>16 unit</t>
  </si>
  <si>
    <t>Pemeliharaan Rutin/Berkala Perlengkapan Gedung Kantor</t>
  </si>
  <si>
    <t>terpeliharannyaperlengkapan  gedung kantor</t>
  </si>
  <si>
    <t>Peningkatan Kualitas Sumber Daya Aparatur</t>
  </si>
  <si>
    <t>Meningkatkan Kualitas Sumberdaya Aparatur</t>
  </si>
  <si>
    <t>Pemeliharaan rutin/berkala Peralatan gedung kantor</t>
  </si>
  <si>
    <t>terpeliharannya peralatan gedung kantor</t>
  </si>
  <si>
    <t>Pengadaan Pakaian Dinas dan Kelengkapannya</t>
  </si>
  <si>
    <t>jumlah pembelian pakaian dinas</t>
  </si>
  <si>
    <t>Kec.Rembang</t>
  </si>
  <si>
    <t>Pemeliharaan Rutin/Berkala Peralatan Kantor</t>
  </si>
  <si>
    <t>Pemeliharaan rutin berkala peralatan kantor</t>
  </si>
  <si>
    <t>jumlah admin sipandu</t>
  </si>
  <si>
    <t>Pemeliharaan Rutin/Berkalagedung/work shop/garasi</t>
  </si>
  <si>
    <t>terpeliharannya gedung/workshop/garasi</t>
  </si>
  <si>
    <t>Operasioanal Admin Prinjer Print</t>
  </si>
  <si>
    <t>jumlah admin pinjer print</t>
  </si>
  <si>
    <t xml:space="preserve">Penataan Lingkungan Kantor/Rumah Jabatan/Dinas </t>
  </si>
  <si>
    <t>terlaksannya pembangunan lingkungan kecamatan</t>
  </si>
  <si>
    <t>Pembinaan Kapasitas Sumber Daya Manusia</t>
  </si>
  <si>
    <t>Jumah admin operator pelayanan</t>
  </si>
  <si>
    <t>Pemeliharaan Rutin/ Berkala Gedung Pertemuan</t>
  </si>
  <si>
    <t>terpeliharanya gedung pertemuan</t>
  </si>
  <si>
    <t>Peningkatan dan Pengembangan sistem Pelaporan Keuangan</t>
  </si>
  <si>
    <t>Persentase pelaporan capaian kinerja dan keuangan dilaksanakan tepat waktu</t>
  </si>
  <si>
    <t>Pemeliharaan Rutin/berkala Taman</t>
  </si>
  <si>
    <t>terpeliharannya taman</t>
  </si>
  <si>
    <t>Penyusunan LKPD/ Laporan Akhir tahun</t>
  </si>
  <si>
    <t>Jumlah laporan penatausahaan keuangam yang disusun</t>
  </si>
  <si>
    <t>03</t>
  </si>
  <si>
    <t>Program Peningkatan disipilin Aparatur</t>
  </si>
  <si>
    <t>Presentase peningkatan disiplin aparatur</t>
  </si>
  <si>
    <t>Penyusunan Dokumen RKA/DPA</t>
  </si>
  <si>
    <t>Jumlah dokumen laporan keuangan yang disusun</t>
  </si>
  <si>
    <t>2 kegiatan</t>
  </si>
  <si>
    <t>Pengadaan Pakaian Khusus Hari-hari Tertentu</t>
  </si>
  <si>
    <t>Tercapainya program peningktan disiplin aparatur</t>
  </si>
  <si>
    <t>Jumlah dokumen yang disusun</t>
  </si>
  <si>
    <t>Program Peningkatan Kapasitas Sumber Daya Aparatur</t>
  </si>
  <si>
    <t>Presentase peningkatankapasitas sumber daya aparatur</t>
  </si>
  <si>
    <t>Program Perencanaan dan Evaluasi Kinerja Perangkat Daerah</t>
  </si>
  <si>
    <t>Porsentase Keselarasan perencanaan terhadap capaian Kinerja SAKIP</t>
  </si>
  <si>
    <t>04</t>
  </si>
  <si>
    <t>Pendidikan pelatihan dan peningkatan sumber daya manusia</t>
  </si>
  <si>
    <t>Tercapainya pendidikan pelatihan dan peningkatan sumber daya manusia</t>
  </si>
  <si>
    <t>Penyusunan Dokumen Perencanaan Perangkat Daerah</t>
  </si>
  <si>
    <t>Jumlah Dokumen  Perencanaan yang disusun</t>
  </si>
  <si>
    <t>06</t>
  </si>
  <si>
    <t>Program Peningkatan Pengembangan Sisitem Pelaporan Capaian Kinerja dan Keuangan</t>
  </si>
  <si>
    <t>Terwujudnya peningkatan pengembangan sistem pelaporan capaian kinerja dan keuangan</t>
  </si>
  <si>
    <t>Penyusunan Renja OPD</t>
  </si>
  <si>
    <t>Kantor Kecamatan</t>
  </si>
  <si>
    <t>Penyusunan Pelaporan Keuangan Akhir Tahun</t>
  </si>
  <si>
    <t>Terbayarnya honorarium Penyusunan pelaporan keungan akhir tahun</t>
  </si>
  <si>
    <t>Penyusunan laporan Capaian Renja Triwulan</t>
  </si>
  <si>
    <t>jumlah dokumen laporan renja</t>
  </si>
  <si>
    <t>4 kegiatan</t>
  </si>
  <si>
    <t>Penyusunan Restra Renja</t>
  </si>
  <si>
    <t>Tersusunya Restra Renja</t>
  </si>
  <si>
    <t>Penyusunan Laporan Kinerja Instansi Pemerintah (LKJIP)</t>
  </si>
  <si>
    <t>Jumlah dokunem lkjip yang disusun</t>
  </si>
  <si>
    <t>09</t>
  </si>
  <si>
    <t>Penyusunan Dokumen-Dokumen Anggaran</t>
  </si>
  <si>
    <t>Terbayarnya honorarium penyusunan dokumen-dokumen anggaran</t>
  </si>
  <si>
    <t>Program peningkatan Keterbukaan Informasi Publik</t>
  </si>
  <si>
    <t>prosentase informasi yang disampaiakn ke publik (jumlah informasi yanga akan disampaiakan ke publik: jumlah informasipublik yang wajib disampaikan</t>
  </si>
  <si>
    <t>Penyusunan LKJIP, LKPj dan LPPD</t>
  </si>
  <si>
    <t>terbayaranya honorarium penyusunan laporan LKJIP, LKPj dan LPPD</t>
  </si>
  <si>
    <t>Pengelolaan Keterbukaan Informasi Publik</t>
  </si>
  <si>
    <t>Prosentase informasi yang disampaiakan ke publik</t>
  </si>
  <si>
    <t>Program Penunjang Pemerintah Kecamatan</t>
  </si>
  <si>
    <t>Terselenggarakannya kegiatan penunjang pemerintah kecamatan</t>
  </si>
  <si>
    <t>Honorarium Pengelolaan Website</t>
  </si>
  <si>
    <t>jumlah personil</t>
  </si>
  <si>
    <t>Fasilitas PATEN</t>
  </si>
  <si>
    <t>Terbayaranya honorarium Fasilitas PATEN</t>
  </si>
  <si>
    <t>Program Peningkatan Kinerja 
Pemerintahan,Pembangunan,pembinaan Kemasyarakatan dan ketrntraman Masyarakat</t>
  </si>
  <si>
    <t>Prosentase Peningkatan Level Desa</t>
  </si>
  <si>
    <t>tercapainya pelaksanaan hari besar kenegaraan</t>
  </si>
  <si>
    <t>Fasilitasi Penyelenggaraan Pmerintahan Desa/Kelurahan</t>
  </si>
  <si>
    <t>prosentase peningkatan level desa</t>
  </si>
  <si>
    <t>Pembinaan dan Pengawasan Penyelenggaran Pemerintah Desa</t>
  </si>
  <si>
    <t>tercapainya pembinaan dan pengawasan penyelenggaran pemerintah desa</t>
  </si>
  <si>
    <t>Pembinaan Teknis Perangkat Desa</t>
  </si>
  <si>
    <t>Jumlah perangkat yang dibina</t>
  </si>
  <si>
    <t>Desa/kel</t>
  </si>
  <si>
    <t>orang/kali</t>
  </si>
  <si>
    <t>Penyelenggaran Musrembang Kecamatan</t>
  </si>
  <si>
    <t>tercapainya penyeleggaran Musrenbang Kecamatan</t>
  </si>
  <si>
    <t>Pembinaan Administrasi BPD</t>
  </si>
  <si>
    <t>Jumlah Desa/kel</t>
  </si>
  <si>
    <t xml:space="preserve">Fasilitasi Kegiatan Musabaqah Tilawatil Qur'an dan Fastival Anak Sholeh Indonesia </t>
  </si>
  <si>
    <t xml:space="preserve">Tercapainya Fasilitasi Kegiatan Musabaqah Tilawatil Qur'an dan Fastival Anak Sholeh Indonesia </t>
  </si>
  <si>
    <t>Pembinaan Administrasi Desa</t>
  </si>
  <si>
    <t>jumlah dokumen yang disusun</t>
  </si>
  <si>
    <t>35 Desa/Kel</t>
  </si>
  <si>
    <t>Fasilitasi PKK</t>
  </si>
  <si>
    <t>Tercapainya Fasilitasi PKK</t>
  </si>
  <si>
    <t>15 desa</t>
  </si>
  <si>
    <t>Fasilitasi Pemberdayaan Masyarakat 
Desa</t>
  </si>
  <si>
    <t>Perlindungan anak</t>
  </si>
  <si>
    <t>tercapainya perlindungan anak</t>
  </si>
  <si>
    <t>Pembinaan dan pengawasan pelaksanaan APBDesa</t>
  </si>
  <si>
    <t>Jumlah Desa  yang di bina</t>
  </si>
  <si>
    <t>Pembinaan anggota Hansip/Linmas</t>
  </si>
  <si>
    <t>tercapainya Pembinaan anggota Hansip/Linmas</t>
  </si>
  <si>
    <t>Fasilitas Pengelolaan Keuangan Desa</t>
  </si>
  <si>
    <t>Jumlah Desa/kel yang mengikuti musrenbang</t>
  </si>
  <si>
    <t>Validasi data miskin tingkat kecamatan</t>
  </si>
  <si>
    <t xml:space="preserve">tervalidasinya  data miskin tingkat kecamatan </t>
  </si>
  <si>
    <t>Penyelenggaraan Musrembang Kecamatan</t>
  </si>
  <si>
    <t>Jumlah peserta Muserembang</t>
  </si>
  <si>
    <t>Fasilitasi Pokjanal Kecamatan sehat</t>
  </si>
  <si>
    <t>Tercapainya Fasilitasi Pokjanal Kecamatan sehat</t>
  </si>
  <si>
    <t>Pra Musrembang Tingkat Kecamatan</t>
  </si>
  <si>
    <t>Jumlah Persiapan Musrembang</t>
  </si>
  <si>
    <t>Pemberdayaan Organisasi kepemudaan di tingkat Kecamatan</t>
  </si>
  <si>
    <t>meningkatnya koordinasi organisasi kepemudaan desa</t>
  </si>
  <si>
    <t>Fasilitasi Peningkatan Kesejahteraan Masyarakat</t>
  </si>
  <si>
    <t>Porsentase Lembaga kesejahteraan Masyarakat Desa/Kelurahan yang aktif</t>
  </si>
  <si>
    <t>Fasilitasi Kegiatan Olahraga</t>
  </si>
  <si>
    <t>Tercapainya Fasilitasi Kegiatan Olahraga</t>
  </si>
  <si>
    <t>Fasilitasi PKK.</t>
  </si>
  <si>
    <t>Jumlah pkk</t>
  </si>
  <si>
    <t>Penguatan Pusat Kegiata Belajar Masyarakat/ PKMB di Kecamatan</t>
  </si>
  <si>
    <t>Menurunya angka putus sekolah</t>
  </si>
  <si>
    <t>Fasilitasi Kegiatan MTQ/STQ/FASI</t>
  </si>
  <si>
    <t>jumlah fasilitas kegiatan</t>
  </si>
  <si>
    <t>Penunjang pemilihan kepala desa</t>
  </si>
  <si>
    <t>tercapainya kegiatan pemilihan kepala desa</t>
  </si>
  <si>
    <t>Pelayanan Ibadaha Haji</t>
  </si>
  <si>
    <t>jumlah pelayanan ibadah haji</t>
  </si>
  <si>
    <t>Penunjang DESK Pilkades</t>
  </si>
  <si>
    <t>tercapainya pemilihan kepala desa</t>
  </si>
  <si>
    <t>Fasilitasi Kegiatan Bulan Ramadhan</t>
  </si>
  <si>
    <t>sosialisasi dan bimbingan administrasi desa</t>
  </si>
  <si>
    <t>tercapainya sosialisasi dan bimbingan administrasi desa</t>
  </si>
  <si>
    <t>Validasi Desa Miskin Tingkat Kecamatan</t>
  </si>
  <si>
    <t>Jumlah data miskin</t>
  </si>
  <si>
    <t>org</t>
  </si>
  <si>
    <t>Verifikasi anggaran pendapatan dan belanja desa</t>
  </si>
  <si>
    <t>tercapainya verifikasi APBBDesa</t>
  </si>
  <si>
    <t>Pemberdayaan Forum Kelembagaan perempuan dan anak Tingkat Kecamatan (FKPA)</t>
  </si>
  <si>
    <t>jumlah FKPA</t>
  </si>
  <si>
    <t>Fasilitasi Penyusunan Peraturan Desa</t>
  </si>
  <si>
    <t>tercapainya Fasilitasi Penyusunan Peraturan Des</t>
  </si>
  <si>
    <t>Fasilitasi PKH Kecamatan</t>
  </si>
  <si>
    <t>Jumlah PKH</t>
  </si>
  <si>
    <t>Fasilitasi  Pengelolaan Keungan desa</t>
  </si>
  <si>
    <t>tercapainya Fasilitasi  Pengelolaan Keungan desa</t>
  </si>
  <si>
    <t>Pembinaan Posyandu</t>
  </si>
  <si>
    <t>Jumlah Pembinaan posyandu</t>
  </si>
  <si>
    <t>Fasilitasi Kegiatan Bulan Ramadahan</t>
  </si>
  <si>
    <t>tercapainya Fasilitasi Kegiatan Bulan Ramadahan</t>
  </si>
  <si>
    <t>Pembinaan PAUD</t>
  </si>
  <si>
    <t>Jumlah PAUD</t>
  </si>
  <si>
    <t>%</t>
  </si>
  <si>
    <t>Fasilitasi Peringatan Hari Besar Kewanitaan</t>
  </si>
  <si>
    <t>tercapainya Fasilitasi Peringatan Hari Besar Kewanitaan</t>
  </si>
  <si>
    <t>Pemberdayaan Organisasi Kepemudaan Tingkat Kecamatan</t>
  </si>
  <si>
    <t>Jumlah Kegiatan oraganisasi</t>
  </si>
  <si>
    <t>meningkatnya koordinasi Kelompok PKH</t>
  </si>
  <si>
    <t>Jumlah Fasilitas Kegiatan</t>
  </si>
  <si>
    <t>Penguatan Pendidikan karakter anak usia dini</t>
  </si>
  <si>
    <t>tercapainya bimbingan untuk paud</t>
  </si>
  <si>
    <t>Fasilitasi GAKY</t>
  </si>
  <si>
    <t>Jumlah Fasilitasi GAKY</t>
  </si>
  <si>
    <t xml:space="preserve"> Pembinaan dan Ketentraman dan Ketertiban Masyarakat</t>
  </si>
  <si>
    <t>Fasilitasi dan Koordinasi Forum Komunikasi Pimpinan Kecamatan</t>
  </si>
  <si>
    <t>Jumlah fasilitasi Forum Komunikasi Pimpinan Kecamatan</t>
  </si>
  <si>
    <t>Pembinaan PEKAT</t>
  </si>
  <si>
    <t>Jumlah Kegiatan pekat</t>
  </si>
  <si>
    <t>Sosialisasi Penanggulangan Bencana</t>
  </si>
  <si>
    <t>Jumlah Fasilitas sosialisasi</t>
  </si>
  <si>
    <t xml:space="preserve"> APBD</t>
  </si>
  <si>
    <t>CAMAT SALE</t>
  </si>
  <si>
    <t>Drs. SUBHAN</t>
  </si>
  <si>
    <t>PEMBINA TK I</t>
  </si>
  <si>
    <t>NIP. 19661124 199203 1005</t>
  </si>
  <si>
    <t>Jumlah interior, (pengadaan leptop 3 x 8.000.000) (printer 4 x 3.000.000) ( kipas angin 4 x 500.000)</t>
  </si>
  <si>
    <t>jumlah pembelian pelatan dan mesin (sound sytem 1 x 35.000.000)</t>
  </si>
  <si>
    <t>jumlah pembelian pelatan dan mesin (motor 2 pcx x 35.000.000)</t>
  </si>
  <si>
    <t>Honorarium SIPD</t>
  </si>
  <si>
    <t>Honorarium Admin Sirup</t>
  </si>
  <si>
    <t>23 potong</t>
  </si>
  <si>
    <t>ikm (indeks kepuasaan masyarakat)</t>
  </si>
  <si>
    <t>WEBSITE</t>
  </si>
  <si>
    <t>PATEN</t>
  </si>
  <si>
    <t>CAMAT</t>
  </si>
  <si>
    <t>SEKCAM</t>
  </si>
  <si>
    <t>JOKO</t>
  </si>
  <si>
    <t>ADMIN</t>
  </si>
  <si>
    <t>RAPAT</t>
  </si>
  <si>
    <t>KADES</t>
  </si>
  <si>
    <t>SEKDES</t>
  </si>
  <si>
    <t>PASKIBRAKA</t>
  </si>
  <si>
    <t>UANG SAKU</t>
  </si>
  <si>
    <t>PELATIH</t>
  </si>
  <si>
    <t>KAOS</t>
  </si>
  <si>
    <t>LAPTOP</t>
  </si>
  <si>
    <t>PRINTER</t>
  </si>
  <si>
    <t>JASA KEBERSIHAN</t>
  </si>
  <si>
    <t>ANING</t>
  </si>
  <si>
    <t>SANTI</t>
  </si>
  <si>
    <t>HENNY</t>
  </si>
  <si>
    <t>KEBERSIHAN</t>
  </si>
  <si>
    <t>PENATAAN LINGKUNGAN</t>
  </si>
  <si>
    <t>GEDUNG</t>
  </si>
  <si>
    <t>KANOPI</t>
  </si>
  <si>
    <t>GAPURO</t>
  </si>
  <si>
    <t>3 kegiatan</t>
  </si>
  <si>
    <t>Jumlah admin SIPD</t>
  </si>
  <si>
    <t>Kepuasan masyarakat</t>
  </si>
  <si>
    <t>PENGGUNA ANGGARA</t>
  </si>
  <si>
    <t>PPTK</t>
  </si>
  <si>
    <t>BENDAHARA</t>
  </si>
  <si>
    <t>BENDAHARA GAJI</t>
  </si>
  <si>
    <t>BENDAHARA BARANG</t>
  </si>
  <si>
    <t>PEMB BENDAHARA BARANG</t>
  </si>
  <si>
    <t>Ppk</t>
  </si>
  <si>
    <t>PEMBUAT LAPORAN KEU</t>
  </si>
  <si>
    <t>3 bulan</t>
  </si>
  <si>
    <t>penata uasaan</t>
  </si>
  <si>
    <t>camat</t>
  </si>
  <si>
    <t>sekcam</t>
  </si>
  <si>
    <t>penanggung jwb</t>
  </si>
  <si>
    <t>ketua</t>
  </si>
  <si>
    <t>sekretaris</t>
  </si>
  <si>
    <t>skretaris</t>
  </si>
  <si>
    <t>pembinaan dan pengawasan apb Des</t>
  </si>
  <si>
    <t>mamin</t>
  </si>
  <si>
    <t>uang saku</t>
  </si>
  <si>
    <t>nara sumber</t>
  </si>
  <si>
    <t>mamin rapat</t>
  </si>
  <si>
    <t>atk</t>
  </si>
  <si>
    <t>bener</t>
  </si>
  <si>
    <t>penggandaan</t>
  </si>
  <si>
    <t>musren</t>
  </si>
  <si>
    <t>makan minum</t>
  </si>
  <si>
    <t>tutor</t>
  </si>
  <si>
    <t>Desk</t>
  </si>
  <si>
    <t>pengandaan</t>
  </si>
  <si>
    <t>honor</t>
  </si>
  <si>
    <t>koordinator</t>
  </si>
  <si>
    <t>anggota</t>
  </si>
  <si>
    <t>1 bulan</t>
  </si>
  <si>
    <t>Sale,   Januari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</si>
</sst>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_);_(@_)"/>
  </numFmts>
  <fonts count="12" x14ac:knownFonts="1">
    <font>
      <sz val="10"/>
      <name val="Arial"/>
      <charset val="1"/>
    </font>
    <font>
      <sz val="10"/>
      <name val="Arial"/>
      <charset val="1"/>
    </font>
    <font>
      <b/>
      <sz val="12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color rgb="FFFF0000"/>
      <name val="Arial"/>
      <family val="2"/>
    </font>
    <font>
      <sz val="12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3">
    <xf numFmtId="0" fontId="0" fillId="0" borderId="0" xfId="0"/>
    <xf numFmtId="0" fontId="4" fillId="0" borderId="0" xfId="0" applyFont="1"/>
    <xf numFmtId="0" fontId="4" fillId="0" borderId="0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4" fontId="2" fillId="0" borderId="14" xfId="0" quotePrefix="1" applyNumberFormat="1" applyFont="1" applyBorder="1" applyAlignment="1">
      <alignment horizontal="center" vertical="center" wrapText="1"/>
    </xf>
    <xf numFmtId="14" fontId="2" fillId="0" borderId="15" xfId="0" quotePrefix="1" applyNumberFormat="1" applyFont="1" applyBorder="1" applyAlignment="1">
      <alignment horizontal="center" vertical="center" wrapText="1"/>
    </xf>
    <xf numFmtId="0" fontId="2" fillId="0" borderId="15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quotePrefix="1" applyFont="1" applyBorder="1" applyAlignment="1">
      <alignment horizontal="center" vertical="center" wrapText="1"/>
    </xf>
    <xf numFmtId="0" fontId="2" fillId="0" borderId="19" xfId="0" quotePrefix="1" applyFont="1" applyBorder="1" applyAlignment="1">
      <alignment horizontal="center" vertical="center" wrapText="1"/>
    </xf>
    <xf numFmtId="0" fontId="2" fillId="0" borderId="20" xfId="0" quotePrefix="1" applyFont="1" applyBorder="1" applyAlignment="1">
      <alignment horizontal="center" vertical="center" wrapText="1"/>
    </xf>
    <xf numFmtId="14" fontId="2" fillId="0" borderId="21" xfId="0" quotePrefix="1" applyNumberFormat="1" applyFont="1" applyBorder="1" applyAlignment="1">
      <alignment horizontal="center" vertical="center" wrapText="1"/>
    </xf>
    <xf numFmtId="14" fontId="2" fillId="0" borderId="19" xfId="0" quotePrefix="1" applyNumberFormat="1" applyFont="1" applyBorder="1" applyAlignment="1">
      <alignment horizontal="center" vertical="center" wrapText="1"/>
    </xf>
    <xf numFmtId="0" fontId="5" fillId="0" borderId="20" xfId="0" applyFont="1" applyBorder="1"/>
    <xf numFmtId="0" fontId="5" fillId="0" borderId="0" xfId="0" applyFont="1"/>
    <xf numFmtId="0" fontId="2" fillId="0" borderId="22" xfId="0" applyFont="1" applyBorder="1"/>
    <xf numFmtId="0" fontId="2" fillId="0" borderId="23" xfId="0" applyFont="1" applyBorder="1" applyAlignment="1">
      <alignment horizontal="left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wrapText="1"/>
    </xf>
    <xf numFmtId="0" fontId="4" fillId="0" borderId="23" xfId="0" applyFont="1" applyBorder="1"/>
    <xf numFmtId="0" fontId="4" fillId="0" borderId="24" xfId="0" applyFont="1" applyBorder="1"/>
    <xf numFmtId="0" fontId="4" fillId="0" borderId="22" xfId="0" applyFont="1" applyBorder="1"/>
    <xf numFmtId="0" fontId="0" fillId="0" borderId="25" xfId="0" applyBorder="1"/>
    <xf numFmtId="0" fontId="0" fillId="0" borderId="26" xfId="0" applyBorder="1"/>
    <xf numFmtId="0" fontId="4" fillId="0" borderId="27" xfId="0" applyFont="1" applyBorder="1"/>
    <xf numFmtId="0" fontId="2" fillId="0" borderId="28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28" xfId="0" applyFont="1" applyBorder="1" applyAlignment="1">
      <alignment vertical="top" wrapText="1"/>
    </xf>
    <xf numFmtId="164" fontId="2" fillId="0" borderId="28" xfId="0" applyNumberFormat="1" applyFont="1" applyBorder="1" applyAlignment="1">
      <alignment vertical="top" wrapText="1"/>
    </xf>
    <xf numFmtId="164" fontId="2" fillId="0" borderId="25" xfId="0" applyNumberFormat="1" applyFont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4" fillId="0" borderId="28" xfId="0" applyFont="1" applyBorder="1"/>
    <xf numFmtId="164" fontId="0" fillId="0" borderId="0" xfId="0" applyNumberFormat="1"/>
    <xf numFmtId="0" fontId="0" fillId="0" borderId="20" xfId="0" applyBorder="1" applyAlignment="1">
      <alignment vertical="top"/>
    </xf>
    <xf numFmtId="0" fontId="0" fillId="0" borderId="0" xfId="0" applyAlignment="1">
      <alignment vertical="top"/>
    </xf>
    <xf numFmtId="0" fontId="4" fillId="0" borderId="27" xfId="0" applyFont="1" applyBorder="1" applyAlignment="1">
      <alignment vertical="top"/>
    </xf>
    <xf numFmtId="0" fontId="2" fillId="0" borderId="27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top" wrapText="1"/>
    </xf>
    <xf numFmtId="0" fontId="0" fillId="0" borderId="25" xfId="0" applyBorder="1" applyAlignment="1">
      <alignment vertical="top"/>
    </xf>
    <xf numFmtId="0" fontId="0" fillId="0" borderId="26" xfId="0" quotePrefix="1" applyBorder="1" applyAlignment="1">
      <alignment vertical="top"/>
    </xf>
    <xf numFmtId="0" fontId="0" fillId="0" borderId="26" xfId="0" applyBorder="1" applyAlignment="1">
      <alignment vertical="top"/>
    </xf>
    <xf numFmtId="0" fontId="2" fillId="0" borderId="25" xfId="0" quotePrefix="1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4" fillId="0" borderId="28" xfId="0" applyFont="1" applyBorder="1" applyAlignment="1">
      <alignment horizontal="left" vertical="top" wrapText="1"/>
    </xf>
    <xf numFmtId="9" fontId="2" fillId="0" borderId="28" xfId="0" applyNumberFormat="1" applyFont="1" applyBorder="1" applyAlignment="1">
      <alignment vertical="top" wrapText="1"/>
    </xf>
    <xf numFmtId="166" fontId="2" fillId="0" borderId="28" xfId="1" applyNumberFormat="1" applyFont="1" applyBorder="1" applyAlignment="1">
      <alignment vertical="top"/>
    </xf>
    <xf numFmtId="164" fontId="2" fillId="0" borderId="29" xfId="0" applyNumberFormat="1" applyFont="1" applyBorder="1" applyAlignment="1">
      <alignment vertical="top" wrapText="1"/>
    </xf>
    <xf numFmtId="9" fontId="2" fillId="0" borderId="28" xfId="0" applyNumberFormat="1" applyFont="1" applyBorder="1" applyAlignment="1">
      <alignment vertical="top"/>
    </xf>
    <xf numFmtId="0" fontId="5" fillId="0" borderId="25" xfId="0" applyFont="1" applyBorder="1" applyAlignment="1">
      <alignment vertical="top"/>
    </xf>
    <xf numFmtId="0" fontId="5" fillId="0" borderId="26" xfId="0" quotePrefix="1" applyFont="1" applyBorder="1" applyAlignment="1">
      <alignment vertical="top"/>
    </xf>
    <xf numFmtId="0" fontId="5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2" fillId="0" borderId="28" xfId="0" applyFont="1" applyBorder="1" applyAlignment="1">
      <alignment horizontal="left" vertical="top" wrapText="1"/>
    </xf>
    <xf numFmtId="0" fontId="2" fillId="0" borderId="28" xfId="0" applyFont="1" applyBorder="1"/>
    <xf numFmtId="164" fontId="2" fillId="0" borderId="30" xfId="0" applyNumberFormat="1" applyFont="1" applyBorder="1" applyAlignment="1">
      <alignment vertical="top" wrapText="1"/>
    </xf>
    <xf numFmtId="167" fontId="2" fillId="0" borderId="30" xfId="0" quotePrefix="1" applyNumberFormat="1" applyFont="1" applyBorder="1" applyAlignment="1">
      <alignment vertical="top" wrapText="1"/>
    </xf>
    <xf numFmtId="164" fontId="2" fillId="0" borderId="30" xfId="0" quotePrefix="1" applyNumberFormat="1" applyFont="1" applyBorder="1" applyAlignment="1">
      <alignment vertical="top" wrapText="1"/>
    </xf>
    <xf numFmtId="164" fontId="2" fillId="0" borderId="31" xfId="0" applyNumberFormat="1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9" fontId="2" fillId="0" borderId="30" xfId="0" applyNumberFormat="1" applyFont="1" applyBorder="1" applyAlignment="1">
      <alignment vertical="top"/>
    </xf>
    <xf numFmtId="0" fontId="0" fillId="0" borderId="25" xfId="0" applyBorder="1" applyAlignment="1">
      <alignment vertical="center"/>
    </xf>
    <xf numFmtId="0" fontId="0" fillId="0" borderId="26" xfId="0" quotePrefix="1" applyBorder="1" applyAlignment="1">
      <alignment vertical="center"/>
    </xf>
    <xf numFmtId="0" fontId="0" fillId="0" borderId="26" xfId="0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quotePrefix="1" applyFont="1" applyBorder="1" applyAlignment="1">
      <alignment horizontal="left" vertical="top" wrapText="1"/>
    </xf>
    <xf numFmtId="0" fontId="4" fillId="0" borderId="27" xfId="0" quotePrefix="1" applyFont="1" applyBorder="1" applyAlignment="1">
      <alignment horizontal="left" vertical="top" wrapText="1"/>
    </xf>
    <xf numFmtId="166" fontId="4" fillId="0" borderId="28" xfId="1" applyNumberFormat="1" applyFont="1" applyBorder="1" applyAlignment="1">
      <alignment vertical="top"/>
    </xf>
    <xf numFmtId="0" fontId="4" fillId="0" borderId="28" xfId="0" applyFont="1" applyBorder="1" applyAlignment="1">
      <alignment horizontal="center" vertical="top" wrapText="1"/>
    </xf>
    <xf numFmtId="9" fontId="4" fillId="0" borderId="28" xfId="0" applyNumberFormat="1" applyFont="1" applyBorder="1" applyAlignment="1">
      <alignment horizontal="right" vertical="top" wrapText="1"/>
    </xf>
    <xf numFmtId="164" fontId="4" fillId="0" borderId="30" xfId="0" applyNumberFormat="1" applyFont="1" applyBorder="1" applyAlignment="1">
      <alignment vertical="top" wrapText="1"/>
    </xf>
    <xf numFmtId="164" fontId="4" fillId="0" borderId="30" xfId="0" quotePrefix="1" applyNumberFormat="1" applyFont="1" applyBorder="1" applyAlignment="1">
      <alignment vertical="top" wrapText="1"/>
    </xf>
    <xf numFmtId="164" fontId="4" fillId="0" borderId="31" xfId="0" applyNumberFormat="1" applyFont="1" applyBorder="1" applyAlignment="1">
      <alignment vertical="top" wrapText="1"/>
    </xf>
    <xf numFmtId="0" fontId="0" fillId="0" borderId="20" xfId="0" applyBorder="1" applyAlignment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6" fillId="0" borderId="27" xfId="0" quotePrefix="1" applyFont="1" applyBorder="1" applyAlignment="1">
      <alignment vertical="center"/>
    </xf>
    <xf numFmtId="164" fontId="4" fillId="0" borderId="30" xfId="2" applyFont="1" applyBorder="1" applyAlignment="1">
      <alignment horizontal="left" vertical="top" wrapText="1"/>
    </xf>
    <xf numFmtId="164" fontId="4" fillId="0" borderId="30" xfId="2" quotePrefix="1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9" fontId="4" fillId="0" borderId="28" xfId="2" applyNumberFormat="1" applyFont="1" applyBorder="1" applyAlignment="1">
      <alignment horizontal="right" vertical="top" wrapText="1"/>
    </xf>
    <xf numFmtId="164" fontId="4" fillId="0" borderId="28" xfId="2" quotePrefix="1" applyFont="1" applyBorder="1" applyAlignment="1">
      <alignment vertical="top" wrapText="1"/>
    </xf>
    <xf numFmtId="164" fontId="4" fillId="0" borderId="25" xfId="2" applyFont="1" applyBorder="1" applyAlignment="1">
      <alignment vertical="top" wrapText="1"/>
    </xf>
    <xf numFmtId="164" fontId="4" fillId="0" borderId="30" xfId="2" applyFont="1" applyBorder="1" applyAlignment="1">
      <alignment vertical="top" wrapText="1"/>
    </xf>
    <xf numFmtId="164" fontId="4" fillId="0" borderId="30" xfId="2" quotePrefix="1" applyFont="1" applyBorder="1" applyAlignment="1">
      <alignment vertical="top" wrapText="1"/>
    </xf>
    <xf numFmtId="164" fontId="4" fillId="0" borderId="31" xfId="2" applyFont="1" applyBorder="1" applyAlignment="1">
      <alignment vertical="top" wrapText="1"/>
    </xf>
    <xf numFmtId="0" fontId="4" fillId="0" borderId="27" xfId="0" applyFont="1" applyBorder="1" applyAlignment="1">
      <alignment horizontal="left" vertical="top" wrapText="1"/>
    </xf>
    <xf numFmtId="0" fontId="5" fillId="0" borderId="27" xfId="0" quotePrefix="1" applyFont="1" applyBorder="1" applyAlignment="1">
      <alignment vertical="top"/>
    </xf>
    <xf numFmtId="166" fontId="2" fillId="0" borderId="28" xfId="0" applyNumberFormat="1" applyFont="1" applyBorder="1" applyAlignment="1">
      <alignment vertical="top" wrapText="1"/>
    </xf>
    <xf numFmtId="9" fontId="2" fillId="0" borderId="28" xfId="2" applyNumberFormat="1" applyFont="1" applyBorder="1" applyAlignment="1">
      <alignment horizontal="right" vertical="top" wrapText="1"/>
    </xf>
    <xf numFmtId="0" fontId="2" fillId="0" borderId="32" xfId="0" applyFont="1" applyBorder="1" applyAlignment="1">
      <alignment vertical="top" wrapText="1"/>
    </xf>
    <xf numFmtId="9" fontId="4" fillId="0" borderId="30" xfId="2" applyNumberFormat="1" applyFont="1" applyBorder="1" applyAlignment="1">
      <alignment horizontal="right" vertical="top" wrapText="1"/>
    </xf>
    <xf numFmtId="0" fontId="4" fillId="0" borderId="28" xfId="0" applyFont="1" applyFill="1" applyBorder="1" applyAlignment="1">
      <alignment vertical="top" wrapText="1"/>
    </xf>
    <xf numFmtId="0" fontId="5" fillId="0" borderId="27" xfId="0" quotePrefix="1" applyFont="1" applyBorder="1" applyAlignment="1">
      <alignment vertical="center"/>
    </xf>
    <xf numFmtId="166" fontId="2" fillId="0" borderId="28" xfId="1" applyNumberFormat="1" applyFont="1" applyBorder="1" applyAlignment="1">
      <alignment vertical="top" wrapText="1"/>
    </xf>
    <xf numFmtId="0" fontId="4" fillId="0" borderId="31" xfId="0" quotePrefix="1" applyFont="1" applyBorder="1" applyAlignment="1">
      <alignment vertical="top" wrapText="1"/>
    </xf>
    <xf numFmtId="0" fontId="4" fillId="0" borderId="25" xfId="0" applyFont="1" applyBorder="1" applyAlignment="1">
      <alignment vertical="top"/>
    </xf>
    <xf numFmtId="0" fontId="4" fillId="0" borderId="33" xfId="0" applyFont="1" applyBorder="1" applyAlignment="1">
      <alignment vertical="top" wrapText="1"/>
    </xf>
    <xf numFmtId="0" fontId="4" fillId="0" borderId="34" xfId="0" applyFont="1" applyBorder="1" applyAlignment="1">
      <alignment horizontal="left" vertical="top" wrapText="1"/>
    </xf>
    <xf numFmtId="166" fontId="4" fillId="0" borderId="33" xfId="1" applyNumberFormat="1" applyFont="1" applyBorder="1" applyAlignment="1">
      <alignment vertical="top"/>
    </xf>
    <xf numFmtId="9" fontId="4" fillId="0" borderId="33" xfId="2" applyNumberFormat="1" applyFont="1" applyBorder="1" applyAlignment="1">
      <alignment horizontal="right" vertical="top" wrapText="1"/>
    </xf>
    <xf numFmtId="164" fontId="4" fillId="0" borderId="20" xfId="2" applyFont="1" applyBorder="1" applyAlignment="1">
      <alignment vertical="top" wrapText="1"/>
    </xf>
    <xf numFmtId="0" fontId="0" fillId="0" borderId="0" xfId="0" quotePrefix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21" xfId="0" quotePrefix="1" applyFont="1" applyBorder="1" applyAlignment="1">
      <alignment vertical="center"/>
    </xf>
    <xf numFmtId="0" fontId="4" fillId="0" borderId="25" xfId="0" applyFont="1" applyBorder="1" applyAlignment="1">
      <alignment vertical="top" wrapText="1"/>
    </xf>
    <xf numFmtId="164" fontId="2" fillId="0" borderId="30" xfId="2" applyFont="1" applyBorder="1" applyAlignment="1">
      <alignment vertical="top" wrapText="1"/>
    </xf>
    <xf numFmtId="164" fontId="2" fillId="0" borderId="30" xfId="2" quotePrefix="1" applyFont="1" applyBorder="1" applyAlignment="1">
      <alignment vertical="top" wrapText="1"/>
    </xf>
    <xf numFmtId="164" fontId="2" fillId="0" borderId="31" xfId="2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9" fontId="2" fillId="0" borderId="30" xfId="0" applyNumberFormat="1" applyFont="1" applyBorder="1" applyAlignment="1">
      <alignment vertical="top" wrapText="1"/>
    </xf>
    <xf numFmtId="0" fontId="4" fillId="0" borderId="35" xfId="0" applyFont="1" applyBorder="1" applyAlignment="1">
      <alignment horizontal="left" vertical="top" wrapText="1"/>
    </xf>
    <xf numFmtId="164" fontId="4" fillId="0" borderId="19" xfId="2" quotePrefix="1" applyFont="1" applyBorder="1" applyAlignment="1">
      <alignment vertical="top" wrapText="1"/>
    </xf>
    <xf numFmtId="0" fontId="4" fillId="2" borderId="30" xfId="0" applyFont="1" applyFill="1" applyBorder="1" applyAlignment="1">
      <alignment vertical="top" wrapText="1"/>
    </xf>
    <xf numFmtId="164" fontId="4" fillId="0" borderId="19" xfId="2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2" fillId="0" borderId="35" xfId="0" quotePrefix="1" applyFont="1" applyBorder="1" applyAlignment="1">
      <alignment horizontal="left" vertical="top"/>
    </xf>
    <xf numFmtId="0" fontId="2" fillId="0" borderId="34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center" vertical="top" wrapText="1"/>
    </xf>
    <xf numFmtId="0" fontId="4" fillId="0" borderId="33" xfId="0" applyFont="1" applyBorder="1" applyAlignment="1">
      <alignment horizontal="left" vertical="top" wrapText="1"/>
    </xf>
    <xf numFmtId="9" fontId="2" fillId="0" borderId="33" xfId="0" applyNumberFormat="1" applyFont="1" applyBorder="1" applyAlignment="1">
      <alignment horizontal="center" vertical="top" wrapText="1"/>
    </xf>
    <xf numFmtId="166" fontId="2" fillId="0" borderId="33" xfId="1" applyNumberFormat="1" applyFont="1" applyBorder="1" applyAlignment="1">
      <alignment vertical="top" wrapText="1"/>
    </xf>
    <xf numFmtId="9" fontId="2" fillId="0" borderId="33" xfId="2" applyNumberFormat="1" applyFont="1" applyBorder="1" applyAlignment="1">
      <alignment horizontal="right" vertical="top" wrapText="1"/>
    </xf>
    <xf numFmtId="164" fontId="4" fillId="0" borderId="33" xfId="2" quotePrefix="1" applyFont="1" applyBorder="1" applyAlignment="1">
      <alignment vertical="top" wrapText="1"/>
    </xf>
    <xf numFmtId="164" fontId="4" fillId="0" borderId="35" xfId="2" applyFont="1" applyBorder="1" applyAlignment="1">
      <alignment vertical="top" wrapText="1"/>
    </xf>
    <xf numFmtId="0" fontId="4" fillId="0" borderId="33" xfId="0" applyFont="1" applyBorder="1" applyAlignment="1">
      <alignment horizontal="center" vertical="top"/>
    </xf>
    <xf numFmtId="0" fontId="5" fillId="0" borderId="36" xfId="0" applyFont="1" applyBorder="1" applyAlignment="1">
      <alignment vertical="top"/>
    </xf>
    <xf numFmtId="0" fontId="5" fillId="0" borderId="36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164" fontId="2" fillId="0" borderId="33" xfId="2" applyFont="1" applyBorder="1" applyAlignment="1">
      <alignment vertical="top" wrapText="1"/>
    </xf>
    <xf numFmtId="164" fontId="2" fillId="0" borderId="35" xfId="2" applyFont="1" applyBorder="1" applyAlignment="1">
      <alignment vertical="top" wrapText="1"/>
    </xf>
    <xf numFmtId="9" fontId="2" fillId="0" borderId="33" xfId="0" applyNumberFormat="1" applyFont="1" applyBorder="1" applyAlignment="1">
      <alignment vertical="top"/>
    </xf>
    <xf numFmtId="0" fontId="6" fillId="0" borderId="26" xfId="0" quotePrefix="1" applyFont="1" applyBorder="1" applyAlignment="1">
      <alignment vertical="center"/>
    </xf>
    <xf numFmtId="0" fontId="0" fillId="0" borderId="27" xfId="0" applyBorder="1" applyAlignment="1">
      <alignment vertical="center"/>
    </xf>
    <xf numFmtId="166" fontId="4" fillId="0" borderId="30" xfId="1" applyNumberFormat="1" applyFont="1" applyBorder="1" applyAlignment="1">
      <alignment vertical="top" wrapText="1"/>
    </xf>
    <xf numFmtId="0" fontId="6" fillId="0" borderId="0" xfId="0" quotePrefix="1" applyFont="1" applyBorder="1" applyAlignment="1">
      <alignment vertical="center"/>
    </xf>
    <xf numFmtId="0" fontId="0" fillId="0" borderId="32" xfId="0" applyBorder="1" applyAlignment="1">
      <alignment vertical="center"/>
    </xf>
    <xf numFmtId="0" fontId="4" fillId="0" borderId="31" xfId="0" applyFont="1" applyBorder="1" applyAlignment="1">
      <alignment vertical="top" wrapText="1"/>
    </xf>
    <xf numFmtId="0" fontId="5" fillId="0" borderId="20" xfId="0" applyFont="1" applyBorder="1" applyAlignment="1">
      <alignment vertical="top"/>
    </xf>
    <xf numFmtId="0" fontId="5" fillId="0" borderId="0" xfId="0" quotePrefix="1" applyFont="1" applyAlignment="1">
      <alignment vertical="top"/>
    </xf>
    <xf numFmtId="0" fontId="5" fillId="0" borderId="0" xfId="0" applyFont="1" applyAlignment="1">
      <alignment vertical="top"/>
    </xf>
    <xf numFmtId="0" fontId="6" fillId="0" borderId="32" xfId="0" applyFont="1" applyBorder="1" applyAlignment="1">
      <alignment vertical="top"/>
    </xf>
    <xf numFmtId="0" fontId="2" fillId="0" borderId="31" xfId="0" quotePrefix="1" applyFont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2" fillId="0" borderId="25" xfId="0" applyFont="1" applyBorder="1" applyAlignment="1">
      <alignment horizontal="left" vertical="top" wrapText="1"/>
    </xf>
    <xf numFmtId="9" fontId="2" fillId="0" borderId="28" xfId="0" applyNumberFormat="1" applyFont="1" applyFill="1" applyBorder="1" applyAlignment="1">
      <alignment vertical="top" wrapText="1"/>
    </xf>
    <xf numFmtId="166" fontId="2" fillId="0" borderId="28" xfId="1" applyNumberFormat="1" applyFont="1" applyFill="1" applyBorder="1" applyAlignment="1">
      <alignment vertical="top" wrapText="1"/>
    </xf>
    <xf numFmtId="0" fontId="5" fillId="0" borderId="26" xfId="0" quotePrefix="1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2" fillId="0" borderId="32" xfId="0" quotePrefix="1" applyFont="1" applyBorder="1" applyAlignment="1">
      <alignment horizontal="left" vertical="top" wrapText="1"/>
    </xf>
    <xf numFmtId="164" fontId="2" fillId="0" borderId="19" xfId="2" applyFont="1" applyBorder="1" applyAlignment="1">
      <alignment vertical="top" wrapText="1"/>
    </xf>
    <xf numFmtId="0" fontId="0" fillId="0" borderId="35" xfId="0" applyBorder="1" applyAlignment="1">
      <alignment horizontal="center" vertical="top"/>
    </xf>
    <xf numFmtId="0" fontId="0" fillId="0" borderId="36" xfId="0" quotePrefix="1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6" fillId="0" borderId="36" xfId="0" quotePrefix="1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 wrapText="1"/>
    </xf>
    <xf numFmtId="0" fontId="2" fillId="0" borderId="35" xfId="0" quotePrefix="1" applyFont="1" applyBorder="1" applyAlignment="1">
      <alignment horizontal="center" vertical="top"/>
    </xf>
    <xf numFmtId="0" fontId="2" fillId="0" borderId="34" xfId="0" applyFont="1" applyFill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4" fillId="0" borderId="33" xfId="0" applyFont="1" applyBorder="1" applyAlignment="1">
      <alignment horizontal="center" vertical="top" wrapText="1"/>
    </xf>
    <xf numFmtId="9" fontId="4" fillId="0" borderId="33" xfId="0" applyNumberFormat="1" applyFont="1" applyBorder="1" applyAlignment="1">
      <alignment horizontal="center" vertical="top" wrapText="1"/>
    </xf>
    <xf numFmtId="0" fontId="4" fillId="0" borderId="33" xfId="0" applyFont="1" applyFill="1" applyBorder="1" applyAlignment="1">
      <alignment horizontal="center" vertical="top" wrapText="1"/>
    </xf>
    <xf numFmtId="166" fontId="2" fillId="0" borderId="33" xfId="1" applyNumberFormat="1" applyFont="1" applyFill="1" applyBorder="1" applyAlignment="1">
      <alignment horizontal="center" vertical="top" wrapText="1"/>
    </xf>
    <xf numFmtId="9" fontId="4" fillId="0" borderId="33" xfId="2" applyNumberFormat="1" applyFont="1" applyBorder="1" applyAlignment="1">
      <alignment horizontal="center" vertical="top" wrapText="1"/>
    </xf>
    <xf numFmtId="164" fontId="4" fillId="0" borderId="35" xfId="2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/>
    </xf>
    <xf numFmtId="0" fontId="5" fillId="0" borderId="36" xfId="0" quotePrefix="1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/>
    </xf>
    <xf numFmtId="0" fontId="5" fillId="0" borderId="34" xfId="0" applyFont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 wrapText="1"/>
    </xf>
    <xf numFmtId="9" fontId="2" fillId="0" borderId="33" xfId="2" applyNumberFormat="1" applyFont="1" applyBorder="1" applyAlignment="1">
      <alignment horizontal="center" vertical="top" wrapText="1"/>
    </xf>
    <xf numFmtId="0" fontId="6" fillId="0" borderId="26" xfId="0" quotePrefix="1" applyFont="1" applyBorder="1" applyAlignment="1">
      <alignment vertical="top"/>
    </xf>
    <xf numFmtId="0" fontId="6" fillId="0" borderId="27" xfId="0" quotePrefix="1" applyFont="1" applyBorder="1" applyAlignment="1">
      <alignment vertical="top"/>
    </xf>
    <xf numFmtId="166" fontId="4" fillId="0" borderId="28" xfId="1" applyNumberFormat="1" applyFont="1" applyBorder="1" applyAlignment="1">
      <alignment vertical="top" wrapText="1"/>
    </xf>
    <xf numFmtId="0" fontId="5" fillId="0" borderId="34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166" fontId="2" fillId="0" borderId="33" xfId="1" applyNumberFormat="1" applyFont="1" applyBorder="1" applyAlignment="1">
      <alignment horizontal="center" vertical="top" wrapText="1"/>
    </xf>
    <xf numFmtId="164" fontId="4" fillId="0" borderId="35" xfId="0" applyNumberFormat="1" applyFont="1" applyBorder="1" applyAlignment="1">
      <alignment horizontal="left" vertical="top" wrapText="1"/>
    </xf>
    <xf numFmtId="0" fontId="6" fillId="0" borderId="32" xfId="0" quotePrefix="1" applyFont="1" applyBorder="1" applyAlignment="1">
      <alignment vertical="center" wrapText="1"/>
    </xf>
    <xf numFmtId="166" fontId="4" fillId="0" borderId="33" xfId="1" applyNumberFormat="1" applyFont="1" applyBorder="1" applyAlignment="1">
      <alignment horizontal="center" vertical="top" wrapText="1"/>
    </xf>
    <xf numFmtId="0" fontId="6" fillId="0" borderId="27" xfId="0" quotePrefix="1" applyFont="1" applyBorder="1" applyAlignment="1">
      <alignment vertical="center" wrapText="1"/>
    </xf>
    <xf numFmtId="0" fontId="4" fillId="0" borderId="34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26" xfId="0" applyFont="1" applyBorder="1" applyAlignment="1">
      <alignment horizontal="left" vertical="top" wrapText="1"/>
    </xf>
    <xf numFmtId="0" fontId="5" fillId="0" borderId="32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9" fontId="2" fillId="0" borderId="19" xfId="0" applyNumberFormat="1" applyFont="1" applyBorder="1" applyAlignment="1">
      <alignment horizontal="center" vertical="top" wrapText="1"/>
    </xf>
    <xf numFmtId="164" fontId="4" fillId="0" borderId="19" xfId="2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/>
    </xf>
    <xf numFmtId="0" fontId="6" fillId="0" borderId="0" xfId="0" quotePrefix="1" applyFont="1" applyAlignment="1">
      <alignment vertical="center"/>
    </xf>
    <xf numFmtId="0" fontId="6" fillId="0" borderId="32" xfId="0" quotePrefix="1" applyFont="1" applyBorder="1" applyAlignment="1">
      <alignment vertical="center"/>
    </xf>
    <xf numFmtId="0" fontId="4" fillId="0" borderId="32" xfId="0" applyFont="1" applyBorder="1" applyAlignment="1">
      <alignment horizontal="left" vertical="top" wrapText="1"/>
    </xf>
    <xf numFmtId="166" fontId="4" fillId="0" borderId="33" xfId="1" applyNumberFormat="1" applyFont="1" applyBorder="1" applyAlignment="1">
      <alignment vertical="top" wrapText="1"/>
    </xf>
    <xf numFmtId="0" fontId="0" fillId="0" borderId="37" xfId="0" applyBorder="1" applyAlignment="1">
      <alignment vertical="center"/>
    </xf>
    <xf numFmtId="0" fontId="0" fillId="0" borderId="38" xfId="0" quotePrefix="1" applyBorder="1" applyAlignment="1">
      <alignment vertical="center"/>
    </xf>
    <xf numFmtId="0" fontId="0" fillId="0" borderId="38" xfId="0" applyBorder="1" applyAlignment="1">
      <alignment vertical="center"/>
    </xf>
    <xf numFmtId="0" fontId="6" fillId="0" borderId="38" xfId="0" quotePrefix="1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4" fillId="0" borderId="37" xfId="0" quotePrefix="1" applyFont="1" applyBorder="1" applyAlignment="1">
      <alignment vertical="top" wrapText="1"/>
    </xf>
    <xf numFmtId="0" fontId="4" fillId="0" borderId="39" xfId="0" applyFont="1" applyBorder="1" applyAlignment="1">
      <alignment vertical="top" wrapText="1"/>
    </xf>
    <xf numFmtId="0" fontId="4" fillId="0" borderId="40" xfId="0" applyFont="1" applyBorder="1" applyAlignment="1">
      <alignment vertical="top" wrapText="1"/>
    </xf>
    <xf numFmtId="0" fontId="4" fillId="0" borderId="39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center" vertical="top" wrapText="1"/>
    </xf>
    <xf numFmtId="9" fontId="4" fillId="0" borderId="40" xfId="2" applyNumberFormat="1" applyFont="1" applyBorder="1" applyAlignment="1">
      <alignment horizontal="right" vertical="top" wrapText="1"/>
    </xf>
    <xf numFmtId="166" fontId="4" fillId="0" borderId="40" xfId="1" applyNumberFormat="1" applyFont="1" applyBorder="1" applyAlignment="1">
      <alignment vertical="top" wrapText="1"/>
    </xf>
    <xf numFmtId="164" fontId="4" fillId="0" borderId="40" xfId="1" applyNumberFormat="1" applyFont="1" applyBorder="1" applyAlignment="1">
      <alignment vertical="top" wrapText="1"/>
    </xf>
    <xf numFmtId="164" fontId="4" fillId="0" borderId="37" xfId="1" applyNumberFormat="1" applyFont="1" applyBorder="1" applyAlignment="1">
      <alignment vertical="top" wrapText="1"/>
    </xf>
    <xf numFmtId="0" fontId="6" fillId="0" borderId="0" xfId="0" applyFont="1"/>
    <xf numFmtId="0" fontId="3" fillId="0" borderId="0" xfId="0" applyFont="1"/>
    <xf numFmtId="0" fontId="4" fillId="0" borderId="2" xfId="0" applyFont="1" applyBorder="1" applyAlignment="1">
      <alignment vertical="top" wrapText="1"/>
    </xf>
    <xf numFmtId="0" fontId="3" fillId="0" borderId="2" xfId="0" applyFont="1" applyBorder="1"/>
    <xf numFmtId="164" fontId="0" fillId="0" borderId="0" xfId="2" applyFont="1"/>
    <xf numFmtId="0" fontId="4" fillId="0" borderId="0" xfId="0" applyFont="1" applyBorder="1" applyAlignment="1">
      <alignment vertical="top" wrapText="1"/>
    </xf>
    <xf numFmtId="0" fontId="7" fillId="0" borderId="0" xfId="0" applyFont="1" applyAlignment="1"/>
    <xf numFmtId="0" fontId="3" fillId="0" borderId="0" xfId="0" applyFont="1" applyAlignment="1"/>
    <xf numFmtId="166" fontId="3" fillId="0" borderId="0" xfId="0" applyNumberFormat="1" applyFont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0" fillId="3" borderId="25" xfId="0" applyFill="1" applyBorder="1" applyAlignment="1">
      <alignment vertical="center"/>
    </xf>
    <xf numFmtId="0" fontId="0" fillId="3" borderId="26" xfId="0" quotePrefix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6" fillId="3" borderId="27" xfId="0" quotePrefix="1" applyFont="1" applyFill="1" applyBorder="1" applyAlignment="1">
      <alignment vertical="center"/>
    </xf>
    <xf numFmtId="0" fontId="4" fillId="3" borderId="25" xfId="0" applyFont="1" applyFill="1" applyBorder="1" applyAlignment="1">
      <alignment horizontal="left" vertical="top" wrapText="1"/>
    </xf>
    <xf numFmtId="0" fontId="4" fillId="3" borderId="27" xfId="0" applyFont="1" applyFill="1" applyBorder="1" applyAlignment="1">
      <alignment vertical="top" wrapText="1"/>
    </xf>
    <xf numFmtId="0" fontId="4" fillId="3" borderId="28" xfId="0" applyFont="1" applyFill="1" applyBorder="1" applyAlignment="1">
      <alignment vertical="top" wrapText="1"/>
    </xf>
    <xf numFmtId="0" fontId="4" fillId="3" borderId="28" xfId="0" applyFont="1" applyFill="1" applyBorder="1" applyAlignment="1">
      <alignment horizontal="left" vertical="top" wrapText="1"/>
    </xf>
    <xf numFmtId="166" fontId="4" fillId="3" borderId="28" xfId="1" applyNumberFormat="1" applyFont="1" applyFill="1" applyBorder="1" applyAlignment="1">
      <alignment vertical="top"/>
    </xf>
    <xf numFmtId="0" fontId="4" fillId="3" borderId="28" xfId="0" applyFont="1" applyFill="1" applyBorder="1" applyAlignment="1">
      <alignment horizontal="center" vertical="top" wrapText="1"/>
    </xf>
    <xf numFmtId="9" fontId="4" fillId="3" borderId="28" xfId="2" applyNumberFormat="1" applyFont="1" applyFill="1" applyBorder="1" applyAlignment="1">
      <alignment horizontal="right" vertical="top" wrapText="1"/>
    </xf>
    <xf numFmtId="164" fontId="4" fillId="3" borderId="28" xfId="2" applyFont="1" applyFill="1" applyBorder="1" applyAlignment="1">
      <alignment vertical="top" wrapText="1"/>
    </xf>
    <xf numFmtId="164" fontId="4" fillId="3" borderId="28" xfId="2" quotePrefix="1" applyFont="1" applyFill="1" applyBorder="1" applyAlignment="1">
      <alignment vertical="top" wrapText="1"/>
    </xf>
    <xf numFmtId="164" fontId="4" fillId="3" borderId="25" xfId="2" applyFont="1" applyFill="1" applyBorder="1" applyAlignment="1">
      <alignment vertical="top" wrapText="1"/>
    </xf>
    <xf numFmtId="0" fontId="0" fillId="3" borderId="0" xfId="0" applyFill="1"/>
    <xf numFmtId="0" fontId="0" fillId="3" borderId="20" xfId="0" applyFill="1" applyBorder="1" applyAlignment="1">
      <alignment vertical="center"/>
    </xf>
    <xf numFmtId="0" fontId="0" fillId="3" borderId="0" xfId="0" quotePrefix="1" applyFill="1" applyAlignment="1">
      <alignment vertical="center"/>
    </xf>
    <xf numFmtId="0" fontId="0" fillId="3" borderId="0" xfId="0" applyFill="1" applyAlignment="1">
      <alignment vertical="center"/>
    </xf>
    <xf numFmtId="0" fontId="4" fillId="3" borderId="25" xfId="0" quotePrefix="1" applyFont="1" applyFill="1" applyBorder="1" applyAlignment="1">
      <alignment horizontal="left" vertical="top" wrapText="1"/>
    </xf>
    <xf numFmtId="9" fontId="4" fillId="3" borderId="28" xfId="0" applyNumberFormat="1" applyFont="1" applyFill="1" applyBorder="1" applyAlignment="1">
      <alignment horizontal="right" vertical="top" wrapText="1"/>
    </xf>
    <xf numFmtId="164" fontId="4" fillId="3" borderId="30" xfId="2" applyFont="1" applyFill="1" applyBorder="1" applyAlignment="1">
      <alignment horizontal="left" vertical="top" wrapText="1"/>
    </xf>
    <xf numFmtId="164" fontId="4" fillId="3" borderId="30" xfId="2" quotePrefix="1" applyFont="1" applyFill="1" applyBorder="1" applyAlignment="1">
      <alignment horizontal="left" vertical="top" wrapText="1"/>
    </xf>
    <xf numFmtId="164" fontId="4" fillId="3" borderId="31" xfId="2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vertical="top" wrapText="1"/>
    </xf>
    <xf numFmtId="0" fontId="4" fillId="3" borderId="30" xfId="0" applyFont="1" applyFill="1" applyBorder="1" applyAlignment="1">
      <alignment vertical="top" wrapText="1"/>
    </xf>
    <xf numFmtId="164" fontId="0" fillId="3" borderId="0" xfId="0" applyNumberFormat="1" applyFill="1"/>
    <xf numFmtId="9" fontId="4" fillId="3" borderId="28" xfId="0" applyNumberFormat="1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vertical="top" wrapText="1"/>
    </xf>
    <xf numFmtId="164" fontId="4" fillId="3" borderId="30" xfId="0" quotePrefix="1" applyNumberFormat="1" applyFont="1" applyFill="1" applyBorder="1" applyAlignment="1">
      <alignment vertical="top" wrapText="1"/>
    </xf>
    <xf numFmtId="164" fontId="4" fillId="3" borderId="31" xfId="0" applyNumberFormat="1" applyFont="1" applyFill="1" applyBorder="1" applyAlignment="1">
      <alignment vertical="top" wrapText="1"/>
    </xf>
    <xf numFmtId="0" fontId="4" fillId="4" borderId="28" xfId="0" applyFont="1" applyFill="1" applyBorder="1" applyAlignment="1">
      <alignment vertical="top" wrapText="1"/>
    </xf>
    <xf numFmtId="0" fontId="4" fillId="4" borderId="28" xfId="0" applyFont="1" applyFill="1" applyBorder="1" applyAlignment="1">
      <alignment horizontal="left" vertical="top" wrapText="1"/>
    </xf>
    <xf numFmtId="166" fontId="4" fillId="4" borderId="28" xfId="1" applyNumberFormat="1" applyFont="1" applyFill="1" applyBorder="1" applyAlignment="1">
      <alignment vertical="top"/>
    </xf>
    <xf numFmtId="0" fontId="4" fillId="4" borderId="28" xfId="0" applyFont="1" applyFill="1" applyBorder="1" applyAlignment="1">
      <alignment horizontal="center" vertical="top" wrapText="1"/>
    </xf>
    <xf numFmtId="0" fontId="4" fillId="4" borderId="32" xfId="0" applyFont="1" applyFill="1" applyBorder="1" applyAlignment="1">
      <alignment vertical="top" wrapText="1"/>
    </xf>
    <xf numFmtId="0" fontId="4" fillId="4" borderId="30" xfId="0" applyFont="1" applyFill="1" applyBorder="1" applyAlignment="1">
      <alignment vertical="top" wrapText="1"/>
    </xf>
    <xf numFmtId="0" fontId="0" fillId="4" borderId="0" xfId="0" applyFill="1"/>
    <xf numFmtId="164" fontId="4" fillId="3" borderId="30" xfId="2" applyFont="1" applyFill="1" applyBorder="1" applyAlignment="1">
      <alignment vertical="top" wrapText="1"/>
    </xf>
    <xf numFmtId="164" fontId="4" fillId="3" borderId="30" xfId="2" quotePrefix="1" applyFont="1" applyFill="1" applyBorder="1" applyAlignment="1">
      <alignment vertical="top" wrapText="1"/>
    </xf>
    <xf numFmtId="164" fontId="4" fillId="3" borderId="31" xfId="2" applyFont="1" applyFill="1" applyBorder="1" applyAlignment="1">
      <alignment vertical="top" wrapText="1"/>
    </xf>
    <xf numFmtId="0" fontId="4" fillId="3" borderId="25" xfId="0" applyFont="1" applyFill="1" applyBorder="1" applyAlignment="1">
      <alignment horizontal="left" vertical="top"/>
    </xf>
    <xf numFmtId="0" fontId="4" fillId="3" borderId="27" xfId="0" applyFont="1" applyFill="1" applyBorder="1" applyAlignment="1">
      <alignment horizontal="left" vertical="top"/>
    </xf>
    <xf numFmtId="0" fontId="4" fillId="3" borderId="27" xfId="0" applyFont="1" applyFill="1" applyBorder="1" applyAlignment="1">
      <alignment horizontal="left" vertical="top" wrapText="1"/>
    </xf>
    <xf numFmtId="0" fontId="2" fillId="3" borderId="32" xfId="0" applyFont="1" applyFill="1" applyBorder="1" applyAlignment="1">
      <alignment vertical="top" wrapText="1"/>
    </xf>
    <xf numFmtId="9" fontId="4" fillId="3" borderId="30" xfId="0" applyNumberFormat="1" applyFont="1" applyFill="1" applyBorder="1" applyAlignment="1">
      <alignment vertical="top" wrapText="1"/>
    </xf>
    <xf numFmtId="0" fontId="4" fillId="3" borderId="31" xfId="0" applyFont="1" applyFill="1" applyBorder="1" applyAlignment="1">
      <alignment horizontal="left" vertical="top" wrapText="1"/>
    </xf>
    <xf numFmtId="0" fontId="4" fillId="3" borderId="30" xfId="0" applyFont="1" applyFill="1" applyBorder="1" applyAlignment="1">
      <alignment horizontal="left" vertical="top" wrapText="1"/>
    </xf>
    <xf numFmtId="166" fontId="4" fillId="3" borderId="30" xfId="1" applyNumberFormat="1" applyFont="1" applyFill="1" applyBorder="1" applyAlignment="1">
      <alignment vertical="top"/>
    </xf>
    <xf numFmtId="9" fontId="4" fillId="3" borderId="30" xfId="2" applyNumberFormat="1" applyFont="1" applyFill="1" applyBorder="1" applyAlignment="1">
      <alignment horizontal="right" vertical="top" wrapText="1"/>
    </xf>
    <xf numFmtId="0" fontId="4" fillId="3" borderId="31" xfId="0" quotePrefix="1" applyFont="1" applyFill="1" applyBorder="1" applyAlignment="1">
      <alignment horizontal="left" vertical="top" wrapText="1"/>
    </xf>
    <xf numFmtId="0" fontId="0" fillId="4" borderId="25" xfId="0" applyFill="1" applyBorder="1" applyAlignment="1">
      <alignment vertical="center"/>
    </xf>
    <xf numFmtId="0" fontId="0" fillId="4" borderId="26" xfId="0" quotePrefix="1" applyFill="1" applyBorder="1" applyAlignment="1">
      <alignment vertical="center"/>
    </xf>
    <xf numFmtId="0" fontId="0" fillId="4" borderId="26" xfId="0" applyFill="1" applyBorder="1" applyAlignment="1">
      <alignment vertical="center"/>
    </xf>
    <xf numFmtId="0" fontId="6" fillId="4" borderId="27" xfId="0" quotePrefix="1" applyFont="1" applyFill="1" applyBorder="1" applyAlignment="1">
      <alignment vertical="center"/>
    </xf>
    <xf numFmtId="0" fontId="4" fillId="4" borderId="31" xfId="0" quotePrefix="1" applyFont="1" applyFill="1" applyBorder="1" applyAlignment="1">
      <alignment vertical="top" wrapText="1"/>
    </xf>
    <xf numFmtId="0" fontId="4" fillId="4" borderId="27" xfId="0" applyFont="1" applyFill="1" applyBorder="1" applyAlignment="1">
      <alignment vertical="top" wrapText="1"/>
    </xf>
    <xf numFmtId="0" fontId="4" fillId="4" borderId="26" xfId="0" applyFont="1" applyFill="1" applyBorder="1" applyAlignment="1">
      <alignment horizontal="left" vertical="top" wrapText="1"/>
    </xf>
    <xf numFmtId="9" fontId="4" fillId="4" borderId="28" xfId="2" applyNumberFormat="1" applyFont="1" applyFill="1" applyBorder="1" applyAlignment="1">
      <alignment horizontal="right" vertical="top" wrapText="1"/>
    </xf>
    <xf numFmtId="164" fontId="4" fillId="4" borderId="30" xfId="2" applyFont="1" applyFill="1" applyBorder="1" applyAlignment="1">
      <alignment vertical="top" wrapText="1"/>
    </xf>
    <xf numFmtId="164" fontId="4" fillId="4" borderId="30" xfId="2" quotePrefix="1" applyFont="1" applyFill="1" applyBorder="1" applyAlignment="1">
      <alignment vertical="top" wrapText="1"/>
    </xf>
    <xf numFmtId="164" fontId="4" fillId="4" borderId="31" xfId="2" applyFont="1" applyFill="1" applyBorder="1" applyAlignment="1">
      <alignment vertical="top" wrapText="1"/>
    </xf>
    <xf numFmtId="0" fontId="4" fillId="4" borderId="27" xfId="0" applyFont="1" applyFill="1" applyBorder="1" applyAlignment="1">
      <alignment horizontal="left" vertical="top" wrapText="1"/>
    </xf>
    <xf numFmtId="0" fontId="4" fillId="4" borderId="25" xfId="0" applyFont="1" applyFill="1" applyBorder="1" applyAlignment="1">
      <alignment vertical="top"/>
    </xf>
    <xf numFmtId="0" fontId="4" fillId="4" borderId="33" xfId="0" applyFont="1" applyFill="1" applyBorder="1" applyAlignment="1">
      <alignment vertical="top" wrapText="1"/>
    </xf>
    <xf numFmtId="0" fontId="4" fillId="3" borderId="31" xfId="0" quotePrefix="1" applyFont="1" applyFill="1" applyBorder="1" applyAlignment="1">
      <alignment vertical="top" wrapText="1"/>
    </xf>
    <xf numFmtId="0" fontId="4" fillId="4" borderId="34" xfId="0" applyFont="1" applyFill="1" applyBorder="1" applyAlignment="1">
      <alignment horizontal="left" vertical="top" wrapText="1"/>
    </xf>
    <xf numFmtId="166" fontId="4" fillId="4" borderId="33" xfId="1" applyNumberFormat="1" applyFont="1" applyFill="1" applyBorder="1" applyAlignment="1">
      <alignment vertical="top"/>
    </xf>
    <xf numFmtId="9" fontId="4" fillId="4" borderId="33" xfId="2" applyNumberFormat="1" applyFont="1" applyFill="1" applyBorder="1" applyAlignment="1">
      <alignment horizontal="right" vertical="top" wrapText="1"/>
    </xf>
    <xf numFmtId="164" fontId="4" fillId="4" borderId="20" xfId="2" applyFont="1" applyFill="1" applyBorder="1" applyAlignment="1">
      <alignment vertical="top" wrapText="1"/>
    </xf>
    <xf numFmtId="3" fontId="0" fillId="0" borderId="0" xfId="0" applyNumberFormat="1"/>
    <xf numFmtId="3" fontId="6" fillId="0" borderId="0" xfId="0" applyNumberFormat="1" applyFont="1"/>
    <xf numFmtId="0" fontId="10" fillId="4" borderId="25" xfId="0" applyFont="1" applyFill="1" applyBorder="1" applyAlignment="1">
      <alignment vertical="center"/>
    </xf>
    <xf numFmtId="0" fontId="10" fillId="4" borderId="26" xfId="0" quotePrefix="1" applyFont="1" applyFill="1" applyBorder="1" applyAlignment="1">
      <alignment vertical="center"/>
    </xf>
    <xf numFmtId="0" fontId="10" fillId="4" borderId="26" xfId="0" applyFont="1" applyFill="1" applyBorder="1" applyAlignment="1">
      <alignment vertical="center"/>
    </xf>
    <xf numFmtId="0" fontId="10" fillId="4" borderId="27" xfId="0" quotePrefix="1" applyFont="1" applyFill="1" applyBorder="1" applyAlignment="1">
      <alignment vertical="center"/>
    </xf>
    <xf numFmtId="0" fontId="11" fillId="4" borderId="31" xfId="0" quotePrefix="1" applyFont="1" applyFill="1" applyBorder="1" applyAlignment="1">
      <alignment vertical="top" wrapText="1"/>
    </xf>
    <xf numFmtId="0" fontId="11" fillId="4" borderId="27" xfId="0" applyFont="1" applyFill="1" applyBorder="1" applyAlignment="1">
      <alignment vertical="top" wrapText="1"/>
    </xf>
    <xf numFmtId="0" fontId="11" fillId="4" borderId="28" xfId="0" applyFont="1" applyFill="1" applyBorder="1" applyAlignment="1">
      <alignment vertical="top" wrapText="1"/>
    </xf>
    <xf numFmtId="0" fontId="11" fillId="4" borderId="27" xfId="0" applyFont="1" applyFill="1" applyBorder="1" applyAlignment="1">
      <alignment horizontal="left" vertical="top" wrapText="1"/>
    </xf>
    <xf numFmtId="166" fontId="11" fillId="4" borderId="28" xfId="1" applyNumberFormat="1" applyFont="1" applyFill="1" applyBorder="1" applyAlignment="1">
      <alignment vertical="top"/>
    </xf>
    <xf numFmtId="0" fontId="11" fillId="4" borderId="28" xfId="0" applyFont="1" applyFill="1" applyBorder="1" applyAlignment="1">
      <alignment horizontal="center" vertical="top" wrapText="1"/>
    </xf>
    <xf numFmtId="9" fontId="11" fillId="4" borderId="28" xfId="2" applyNumberFormat="1" applyFont="1" applyFill="1" applyBorder="1" applyAlignment="1">
      <alignment horizontal="right" vertical="top" wrapText="1"/>
    </xf>
    <xf numFmtId="164" fontId="11" fillId="4" borderId="30" xfId="2" applyFont="1" applyFill="1" applyBorder="1" applyAlignment="1">
      <alignment vertical="top" wrapText="1"/>
    </xf>
    <xf numFmtId="164" fontId="11" fillId="4" borderId="30" xfId="2" quotePrefix="1" applyFont="1" applyFill="1" applyBorder="1" applyAlignment="1">
      <alignment vertical="top" wrapText="1"/>
    </xf>
    <xf numFmtId="164" fontId="11" fillId="4" borderId="31" xfId="2" applyFont="1" applyFill="1" applyBorder="1" applyAlignment="1">
      <alignment vertical="top" wrapText="1"/>
    </xf>
    <xf numFmtId="0" fontId="11" fillId="4" borderId="32" xfId="0" applyFont="1" applyFill="1" applyBorder="1" applyAlignment="1">
      <alignment vertical="top" wrapText="1"/>
    </xf>
    <xf numFmtId="0" fontId="11" fillId="4" borderId="30" xfId="0" applyFont="1" applyFill="1" applyBorder="1" applyAlignment="1">
      <alignment vertical="top" wrapText="1"/>
    </xf>
    <xf numFmtId="0" fontId="10" fillId="4" borderId="0" xfId="0" applyFont="1" applyFill="1"/>
    <xf numFmtId="0" fontId="3" fillId="0" borderId="0" xfId="0" applyFont="1" applyAlignment="1">
      <alignment horizontal="center"/>
    </xf>
    <xf numFmtId="0" fontId="2" fillId="0" borderId="25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35" xfId="0" quotePrefix="1" applyFont="1" applyBorder="1" applyAlignment="1">
      <alignment horizontal="left" vertical="top" wrapText="1"/>
    </xf>
    <xf numFmtId="0" fontId="2" fillId="0" borderId="34" xfId="0" quotePrefix="1" applyFont="1" applyBorder="1" applyAlignment="1">
      <alignment horizontal="left" vertical="top" wrapText="1"/>
    </xf>
    <xf numFmtId="0" fontId="2" fillId="0" borderId="31" xfId="0" quotePrefix="1" applyFont="1" applyBorder="1" applyAlignment="1">
      <alignment horizontal="left" vertical="top" wrapText="1"/>
    </xf>
    <xf numFmtId="0" fontId="2" fillId="0" borderId="32" xfId="0" quotePrefix="1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25" xfId="0" quotePrefix="1" applyFont="1" applyBorder="1" applyAlignment="1">
      <alignment horizontal="left" vertical="top" wrapText="1"/>
    </xf>
    <xf numFmtId="0" fontId="2" fillId="0" borderId="27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1" xfId="0" quotePrefix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2" fillId="0" borderId="11" xfId="0" quotePrefix="1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wrapText="1"/>
    </xf>
    <xf numFmtId="0" fontId="2" fillId="0" borderId="28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4"/>
  <sheetViews>
    <sheetView tabSelected="1" topLeftCell="J74" zoomScale="70" zoomScaleNormal="70" workbookViewId="0">
      <selection activeCell="T82" sqref="T82"/>
    </sheetView>
  </sheetViews>
  <sheetFormatPr defaultRowHeight="12.75" x14ac:dyDescent="0.2"/>
  <cols>
    <col min="1" max="1" width="3.140625" customWidth="1"/>
    <col min="2" max="2" width="2.85546875" customWidth="1"/>
    <col min="3" max="3" width="3.140625" customWidth="1"/>
    <col min="4" max="4" width="2.5703125" customWidth="1"/>
    <col min="5" max="5" width="2.28515625" customWidth="1"/>
    <col min="6" max="6" width="3" customWidth="1"/>
    <col min="7" max="8" width="4.140625" customWidth="1"/>
    <col min="9" max="9" width="34.42578125" customWidth="1"/>
    <col min="10" max="10" width="30.28515625" customWidth="1"/>
    <col min="11" max="11" width="9.85546875" customWidth="1"/>
    <col min="12" max="12" width="0.5703125" hidden="1" customWidth="1"/>
    <col min="13" max="14" width="10.140625" customWidth="1"/>
    <col min="15" max="15" width="19.42578125" customWidth="1"/>
    <col min="16" max="16" width="11.5703125" customWidth="1"/>
    <col min="17" max="18" width="11.28515625" customWidth="1"/>
    <col min="19" max="19" width="9" customWidth="1"/>
    <col min="20" max="20" width="8.85546875" customWidth="1"/>
    <col min="21" max="21" width="17.140625" customWidth="1"/>
    <col min="22" max="22" width="4" customWidth="1"/>
    <col min="23" max="23" width="3.85546875" customWidth="1"/>
    <col min="24" max="25" width="4.5703125" bestFit="1" customWidth="1"/>
    <col min="26" max="26" width="5.28515625" customWidth="1"/>
    <col min="27" max="27" width="26.140625" customWidth="1"/>
    <col min="28" max="28" width="31" bestFit="1" customWidth="1"/>
    <col min="29" max="29" width="10.28515625" customWidth="1"/>
    <col min="30" max="30" width="9.28515625" bestFit="1" customWidth="1"/>
    <col min="31" max="31" width="33.7109375" customWidth="1"/>
    <col min="32" max="32" width="11.5703125" bestFit="1" customWidth="1"/>
  </cols>
  <sheetData>
    <row r="1" spans="1:31" ht="15.75" x14ac:dyDescent="0.25">
      <c r="G1" s="343" t="s">
        <v>0</v>
      </c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3"/>
      <c r="U1" s="343"/>
      <c r="V1" s="343"/>
      <c r="W1" s="343"/>
      <c r="X1" s="343"/>
      <c r="Y1" s="343"/>
      <c r="Z1" s="343"/>
      <c r="AA1" s="343"/>
      <c r="AB1" s="343"/>
      <c r="AC1" s="343"/>
    </row>
    <row r="2" spans="1:31" ht="15.75" x14ac:dyDescent="0.25">
      <c r="G2" s="343" t="s">
        <v>1</v>
      </c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</row>
    <row r="3" spans="1:31" ht="15" x14ac:dyDescent="0.2">
      <c r="G3" s="318" t="s">
        <v>2</v>
      </c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</row>
    <row r="4" spans="1:31" ht="15.75" x14ac:dyDescent="0.25">
      <c r="A4" s="343" t="s">
        <v>3</v>
      </c>
      <c r="B4" s="343"/>
      <c r="C4" s="343"/>
      <c r="D4" s="343"/>
      <c r="E4" s="34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1"/>
    </row>
    <row r="5" spans="1:31" ht="16.5" thickBot="1" x14ac:dyDescent="0.3"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2"/>
    </row>
    <row r="6" spans="1:31" ht="55.5" customHeight="1" thickTop="1" x14ac:dyDescent="0.2">
      <c r="A6" s="344" t="s">
        <v>4</v>
      </c>
      <c r="B6" s="345"/>
      <c r="C6" s="345"/>
      <c r="D6" s="345"/>
      <c r="E6" s="345"/>
      <c r="F6" s="345"/>
      <c r="G6" s="346"/>
      <c r="H6" s="330" t="s">
        <v>5</v>
      </c>
      <c r="I6" s="332"/>
      <c r="J6" s="350" t="s">
        <v>6</v>
      </c>
      <c r="K6" s="350" t="s">
        <v>7</v>
      </c>
      <c r="L6" s="331"/>
      <c r="M6" s="332" t="s">
        <v>8</v>
      </c>
      <c r="N6" s="332"/>
      <c r="O6" s="332"/>
      <c r="P6" s="332"/>
      <c r="Q6" s="332"/>
      <c r="R6" s="332"/>
      <c r="S6" s="332"/>
      <c r="T6" s="330" t="s">
        <v>9</v>
      </c>
      <c r="U6" s="331"/>
      <c r="V6" s="330" t="s">
        <v>10</v>
      </c>
      <c r="W6" s="332"/>
      <c r="X6" s="332"/>
      <c r="Y6" s="332"/>
      <c r="Z6" s="332"/>
      <c r="AA6" s="332"/>
      <c r="AB6" s="332"/>
      <c r="AC6" s="331"/>
    </row>
    <row r="7" spans="1:31" ht="141" customHeight="1" x14ac:dyDescent="0.2">
      <c r="A7" s="347"/>
      <c r="B7" s="348"/>
      <c r="C7" s="348"/>
      <c r="D7" s="348"/>
      <c r="E7" s="348"/>
      <c r="F7" s="348"/>
      <c r="G7" s="349"/>
      <c r="H7" s="333"/>
      <c r="I7" s="334"/>
      <c r="J7" s="351"/>
      <c r="K7" s="351"/>
      <c r="L7" s="352"/>
      <c r="M7" s="3" t="s">
        <v>11</v>
      </c>
      <c r="N7" s="4" t="s">
        <v>12</v>
      </c>
      <c r="O7" s="3" t="s">
        <v>13</v>
      </c>
      <c r="P7" s="3" t="s">
        <v>14</v>
      </c>
      <c r="Q7" s="3" t="s">
        <v>15</v>
      </c>
      <c r="R7" s="3" t="s">
        <v>16</v>
      </c>
      <c r="S7" s="4" t="s">
        <v>17</v>
      </c>
      <c r="T7" s="5" t="s">
        <v>18</v>
      </c>
      <c r="U7" s="6" t="s">
        <v>19</v>
      </c>
      <c r="V7" s="333" t="s">
        <v>20</v>
      </c>
      <c r="W7" s="334"/>
      <c r="X7" s="334"/>
      <c r="Y7" s="334"/>
      <c r="Z7" s="7"/>
      <c r="AA7" s="8" t="s">
        <v>21</v>
      </c>
      <c r="AB7" s="9" t="s">
        <v>22</v>
      </c>
      <c r="AC7" s="9" t="s">
        <v>18</v>
      </c>
    </row>
    <row r="8" spans="1:31" ht="15.75" x14ac:dyDescent="0.2">
      <c r="A8" s="335" t="s">
        <v>23</v>
      </c>
      <c r="B8" s="336"/>
      <c r="C8" s="336"/>
      <c r="D8" s="336"/>
      <c r="E8" s="336"/>
      <c r="F8" s="336"/>
      <c r="G8" s="337"/>
      <c r="H8" s="338" t="s">
        <v>24</v>
      </c>
      <c r="I8" s="339"/>
      <c r="J8" s="10" t="s">
        <v>25</v>
      </c>
      <c r="K8" s="10" t="s">
        <v>26</v>
      </c>
      <c r="L8" s="11"/>
      <c r="M8" s="12" t="s">
        <v>27</v>
      </c>
      <c r="N8" s="13" t="s">
        <v>28</v>
      </c>
      <c r="O8" s="10" t="s">
        <v>29</v>
      </c>
      <c r="P8" s="13" t="s">
        <v>30</v>
      </c>
      <c r="Q8" s="12" t="s">
        <v>31</v>
      </c>
      <c r="R8" s="13">
        <f>-(10)</f>
        <v>-10</v>
      </c>
      <c r="S8" s="13" t="s">
        <v>32</v>
      </c>
      <c r="T8" s="14" t="s">
        <v>33</v>
      </c>
      <c r="U8" s="15" t="s">
        <v>34</v>
      </c>
      <c r="V8" s="338" t="s">
        <v>35</v>
      </c>
      <c r="W8" s="340"/>
      <c r="X8" s="340"/>
      <c r="Y8" s="340"/>
      <c r="Z8" s="16"/>
      <c r="AA8" s="17" t="s">
        <v>36</v>
      </c>
      <c r="AB8" s="18" t="s">
        <v>37</v>
      </c>
      <c r="AC8" s="18" t="s">
        <v>38</v>
      </c>
    </row>
    <row r="9" spans="1:31" ht="26.25" customHeight="1" x14ac:dyDescent="0.25">
      <c r="A9" s="19">
        <v>4</v>
      </c>
      <c r="B9" s="20">
        <v>1</v>
      </c>
      <c r="C9" s="20">
        <v>5</v>
      </c>
      <c r="D9" s="20"/>
      <c r="E9" s="20"/>
      <c r="F9" s="20"/>
      <c r="G9" s="21"/>
      <c r="H9" s="341" t="s">
        <v>39</v>
      </c>
      <c r="I9" s="341"/>
      <c r="J9" s="22"/>
      <c r="K9" s="22"/>
      <c r="L9" s="23"/>
      <c r="M9" s="24"/>
      <c r="N9" s="24"/>
      <c r="O9" s="24"/>
      <c r="P9" s="24"/>
      <c r="Q9" s="24"/>
      <c r="R9" s="24"/>
      <c r="S9" s="24"/>
      <c r="T9" s="25"/>
      <c r="U9" s="25"/>
      <c r="V9" s="25"/>
      <c r="W9" s="25"/>
      <c r="X9" s="25"/>
      <c r="Y9" s="25"/>
      <c r="Z9" s="26"/>
      <c r="AA9" s="27"/>
      <c r="AB9" s="25"/>
      <c r="AC9" s="25"/>
    </row>
    <row r="10" spans="1:31" ht="26.25" customHeight="1" x14ac:dyDescent="0.25">
      <c r="A10" s="28">
        <v>1</v>
      </c>
      <c r="B10" s="29"/>
      <c r="C10" s="29"/>
      <c r="D10" s="29"/>
      <c r="E10" s="29"/>
      <c r="F10" s="29"/>
      <c r="G10" s="30"/>
      <c r="H10" s="342" t="s">
        <v>39</v>
      </c>
      <c r="I10" s="342"/>
      <c r="J10" s="31"/>
      <c r="K10" s="31"/>
      <c r="L10" s="32"/>
      <c r="M10" s="33"/>
      <c r="N10" s="33"/>
      <c r="O10" s="34">
        <f>SUM(O11)</f>
        <v>1488870000</v>
      </c>
      <c r="P10" s="33"/>
      <c r="Q10" s="33"/>
      <c r="R10" s="33"/>
      <c r="S10" s="34"/>
      <c r="T10" s="34"/>
      <c r="U10" s="34">
        <f>SUM(U11)</f>
        <v>1488870000</v>
      </c>
      <c r="V10" s="34"/>
      <c r="W10" s="34"/>
      <c r="X10" s="34"/>
      <c r="Y10" s="34"/>
      <c r="Z10" s="35"/>
      <c r="AA10" s="36"/>
      <c r="AB10" s="33"/>
      <c r="AC10" s="37"/>
      <c r="AE10" s="38"/>
    </row>
    <row r="11" spans="1:31" ht="40.5" customHeight="1" x14ac:dyDescent="0.25">
      <c r="A11" s="39">
        <v>4</v>
      </c>
      <c r="B11" s="40">
        <v>0</v>
      </c>
      <c r="C11" s="40">
        <v>1</v>
      </c>
      <c r="D11" s="40"/>
      <c r="E11" s="40"/>
      <c r="F11" s="40"/>
      <c r="G11" s="41"/>
      <c r="H11" s="319" t="s">
        <v>40</v>
      </c>
      <c r="I11" s="320"/>
      <c r="J11" s="42"/>
      <c r="K11" s="31"/>
      <c r="L11" s="43"/>
      <c r="M11" s="33"/>
      <c r="N11" s="33"/>
      <c r="O11" s="34">
        <f>SUM(O12+O47+O52+O55)</f>
        <v>1488870000</v>
      </c>
      <c r="P11" s="33"/>
      <c r="Q11" s="33"/>
      <c r="R11" s="33"/>
      <c r="S11" s="34"/>
      <c r="T11" s="34"/>
      <c r="U11" s="34">
        <f>SUM(U12+U47+U52+U55)</f>
        <v>1488870000</v>
      </c>
      <c r="V11" s="34"/>
      <c r="W11" s="34"/>
      <c r="X11" s="34"/>
      <c r="Y11" s="34"/>
      <c r="Z11" s="35"/>
      <c r="AA11" s="30"/>
      <c r="AB11" s="37"/>
      <c r="AC11" s="37"/>
      <c r="AE11" s="38">
        <f>O10-O11</f>
        <v>0</v>
      </c>
    </row>
    <row r="12" spans="1:31" ht="57.75" customHeight="1" x14ac:dyDescent="0.25">
      <c r="A12" s="44">
        <v>4</v>
      </c>
      <c r="B12" s="45">
        <v>0</v>
      </c>
      <c r="C12" s="46">
        <v>1</v>
      </c>
      <c r="D12" s="45">
        <v>7</v>
      </c>
      <c r="E12" s="45"/>
      <c r="F12" s="45"/>
      <c r="G12" s="41"/>
      <c r="H12" s="47" t="s">
        <v>41</v>
      </c>
      <c r="I12" s="48" t="s">
        <v>42</v>
      </c>
      <c r="J12" s="31" t="s">
        <v>43</v>
      </c>
      <c r="K12" s="31"/>
      <c r="L12" s="49"/>
      <c r="M12" s="50">
        <v>0.95</v>
      </c>
      <c r="N12" s="37"/>
      <c r="O12" s="51">
        <f>SUM(O13+O25+O36+O43)</f>
        <v>1109320000</v>
      </c>
      <c r="P12" s="50">
        <v>0.95</v>
      </c>
      <c r="Q12" s="37"/>
      <c r="R12" s="37"/>
      <c r="S12" s="34"/>
      <c r="T12" s="34"/>
      <c r="U12" s="51">
        <f>SUM(U13+U25+U36+U43)</f>
        <v>1109320000</v>
      </c>
      <c r="V12" s="52">
        <v>5</v>
      </c>
      <c r="W12" s="34">
        <v>2</v>
      </c>
      <c r="X12" s="34">
        <v>1</v>
      </c>
      <c r="Y12" s="34"/>
      <c r="Z12" s="35"/>
      <c r="AA12" s="48" t="s">
        <v>44</v>
      </c>
      <c r="AB12" s="31" t="s">
        <v>45</v>
      </c>
      <c r="AC12" s="53">
        <v>0.84</v>
      </c>
      <c r="AE12" s="38"/>
    </row>
    <row r="13" spans="1:31" ht="59.25" customHeight="1" x14ac:dyDescent="0.25">
      <c r="A13" s="54">
        <v>4</v>
      </c>
      <c r="B13" s="55">
        <v>0</v>
      </c>
      <c r="C13" s="56">
        <v>1</v>
      </c>
      <c r="D13" s="55">
        <v>7</v>
      </c>
      <c r="E13" s="55">
        <v>1</v>
      </c>
      <c r="F13" s="55"/>
      <c r="G13" s="57"/>
      <c r="H13" s="327" t="s">
        <v>46</v>
      </c>
      <c r="I13" s="328"/>
      <c r="J13" s="31" t="s">
        <v>47</v>
      </c>
      <c r="K13" s="31"/>
      <c r="L13" s="58"/>
      <c r="M13" s="50">
        <v>0.9</v>
      </c>
      <c r="N13" s="59"/>
      <c r="O13" s="34">
        <f>SUM(O14:O24)</f>
        <v>262120000</v>
      </c>
      <c r="P13" s="50">
        <v>0.9</v>
      </c>
      <c r="Q13" s="59"/>
      <c r="R13" s="59"/>
      <c r="S13" s="34"/>
      <c r="T13" s="34"/>
      <c r="U13" s="34">
        <f>SUM(U14:U24)</f>
        <v>262120000</v>
      </c>
      <c r="V13" s="60">
        <v>5</v>
      </c>
      <c r="W13" s="60">
        <v>2</v>
      </c>
      <c r="X13" s="61" t="s">
        <v>41</v>
      </c>
      <c r="Y13" s="62" t="s">
        <v>48</v>
      </c>
      <c r="Z13" s="63">
        <v>1</v>
      </c>
      <c r="AA13" s="64" t="s">
        <v>49</v>
      </c>
      <c r="AB13" s="65" t="s">
        <v>50</v>
      </c>
      <c r="AC13" s="66" t="s">
        <v>51</v>
      </c>
      <c r="AE13" s="38"/>
    </row>
    <row r="14" spans="1:31" ht="40.5" customHeight="1" x14ac:dyDescent="0.2">
      <c r="A14" s="67"/>
      <c r="B14" s="68"/>
      <c r="C14" s="69"/>
      <c r="D14" s="68"/>
      <c r="E14" s="68"/>
      <c r="F14" s="68"/>
      <c r="G14" s="70"/>
      <c r="H14" s="71">
        <v>1</v>
      </c>
      <c r="I14" s="72" t="s">
        <v>52</v>
      </c>
      <c r="J14" s="72" t="s">
        <v>53</v>
      </c>
      <c r="K14" s="33" t="s">
        <v>54</v>
      </c>
      <c r="L14" s="49"/>
      <c r="M14" s="33" t="s">
        <v>51</v>
      </c>
      <c r="N14" s="33" t="s">
        <v>55</v>
      </c>
      <c r="O14" s="73">
        <v>54170000</v>
      </c>
      <c r="P14" s="33" t="s">
        <v>51</v>
      </c>
      <c r="Q14" s="49"/>
      <c r="R14" s="74" t="s">
        <v>56</v>
      </c>
      <c r="S14" s="75"/>
      <c r="T14" s="33" t="s">
        <v>57</v>
      </c>
      <c r="U14" s="73">
        <v>54170000</v>
      </c>
      <c r="V14" s="76">
        <v>5</v>
      </c>
      <c r="W14" s="76">
        <v>2</v>
      </c>
      <c r="X14" s="77" t="s">
        <v>41</v>
      </c>
      <c r="Y14" s="77" t="s">
        <v>58</v>
      </c>
      <c r="Z14" s="78">
        <v>2</v>
      </c>
      <c r="AA14" s="64" t="s">
        <v>59</v>
      </c>
      <c r="AB14" s="65" t="s">
        <v>60</v>
      </c>
      <c r="AC14" s="65" t="s">
        <v>51</v>
      </c>
      <c r="AE14" s="38"/>
    </row>
    <row r="15" spans="1:31" s="244" customFormat="1" ht="41.25" customHeight="1" x14ac:dyDescent="0.2">
      <c r="A15" s="245"/>
      <c r="B15" s="246"/>
      <c r="C15" s="247"/>
      <c r="D15" s="246"/>
      <c r="E15" s="246"/>
      <c r="F15" s="246"/>
      <c r="G15" s="233"/>
      <c r="H15" s="248">
        <v>2</v>
      </c>
      <c r="I15" s="235" t="s">
        <v>61</v>
      </c>
      <c r="J15" s="235" t="s">
        <v>62</v>
      </c>
      <c r="K15" s="236" t="s">
        <v>63</v>
      </c>
      <c r="L15" s="237" t="s">
        <v>64</v>
      </c>
      <c r="M15" s="236" t="s">
        <v>51</v>
      </c>
      <c r="N15" s="236" t="s">
        <v>55</v>
      </c>
      <c r="O15" s="238">
        <v>1200000</v>
      </c>
      <c r="P15" s="236" t="s">
        <v>51</v>
      </c>
      <c r="Q15" s="237"/>
      <c r="R15" s="239" t="s">
        <v>56</v>
      </c>
      <c r="S15" s="249"/>
      <c r="T15" s="236" t="s">
        <v>63</v>
      </c>
      <c r="U15" s="238">
        <v>1200000</v>
      </c>
      <c r="V15" s="250">
        <v>5</v>
      </c>
      <c r="W15" s="250">
        <v>2</v>
      </c>
      <c r="X15" s="251" t="s">
        <v>41</v>
      </c>
      <c r="Y15" s="251" t="s">
        <v>65</v>
      </c>
      <c r="Z15" s="252">
        <v>3</v>
      </c>
      <c r="AA15" s="253" t="s">
        <v>66</v>
      </c>
      <c r="AB15" s="254" t="s">
        <v>67</v>
      </c>
      <c r="AC15" s="254" t="s">
        <v>51</v>
      </c>
      <c r="AE15" s="255"/>
    </row>
    <row r="16" spans="1:31" s="244" customFormat="1" ht="52.5" customHeight="1" x14ac:dyDescent="0.2">
      <c r="A16" s="230"/>
      <c r="B16" s="231"/>
      <c r="C16" s="232"/>
      <c r="D16" s="231"/>
      <c r="E16" s="231"/>
      <c r="F16" s="231"/>
      <c r="G16" s="233"/>
      <c r="H16" s="234">
        <v>3</v>
      </c>
      <c r="I16" s="235" t="s">
        <v>68</v>
      </c>
      <c r="J16" s="235" t="s">
        <v>69</v>
      </c>
      <c r="K16" s="236" t="s">
        <v>70</v>
      </c>
      <c r="L16" s="237"/>
      <c r="M16" s="236" t="s">
        <v>51</v>
      </c>
      <c r="N16" s="236" t="s">
        <v>55</v>
      </c>
      <c r="O16" s="238">
        <v>32000000</v>
      </c>
      <c r="P16" s="236" t="s">
        <v>51</v>
      </c>
      <c r="Q16" s="236"/>
      <c r="R16" s="239" t="s">
        <v>56</v>
      </c>
      <c r="S16" s="256"/>
      <c r="T16" s="236" t="s">
        <v>71</v>
      </c>
      <c r="U16" s="238">
        <v>32000000</v>
      </c>
      <c r="V16" s="257">
        <v>5</v>
      </c>
      <c r="W16" s="257">
        <v>2</v>
      </c>
      <c r="X16" s="258" t="s">
        <v>41</v>
      </c>
      <c r="Y16" s="257">
        <v>10</v>
      </c>
      <c r="Z16" s="259">
        <v>4</v>
      </c>
      <c r="AA16" s="253" t="s">
        <v>72</v>
      </c>
      <c r="AB16" s="254" t="s">
        <v>73</v>
      </c>
      <c r="AC16" s="254" t="s">
        <v>63</v>
      </c>
    </row>
    <row r="17" spans="1:29" s="244" customFormat="1" ht="40.5" customHeight="1" x14ac:dyDescent="0.2">
      <c r="A17" s="230"/>
      <c r="B17" s="231"/>
      <c r="C17" s="232"/>
      <c r="D17" s="231"/>
      <c r="E17" s="231"/>
      <c r="F17" s="231"/>
      <c r="G17" s="233"/>
      <c r="H17" s="234">
        <v>4</v>
      </c>
      <c r="I17" s="235" t="s">
        <v>74</v>
      </c>
      <c r="J17" s="235" t="s">
        <v>75</v>
      </c>
      <c r="K17" s="236" t="s">
        <v>63</v>
      </c>
      <c r="L17" s="237"/>
      <c r="M17" s="236" t="s">
        <v>51</v>
      </c>
      <c r="N17" s="236" t="s">
        <v>55</v>
      </c>
      <c r="O17" s="238">
        <v>10000000</v>
      </c>
      <c r="P17" s="236" t="s">
        <v>51</v>
      </c>
      <c r="Q17" s="236"/>
      <c r="R17" s="239" t="s">
        <v>56</v>
      </c>
      <c r="S17" s="240"/>
      <c r="T17" s="236" t="s">
        <v>63</v>
      </c>
      <c r="U17" s="238">
        <v>10000000</v>
      </c>
      <c r="V17" s="241">
        <v>5</v>
      </c>
      <c r="W17" s="241">
        <v>2</v>
      </c>
      <c r="X17" s="242" t="s">
        <v>41</v>
      </c>
      <c r="Y17" s="241">
        <v>11</v>
      </c>
      <c r="Z17" s="243">
        <v>5</v>
      </c>
      <c r="AA17" s="235" t="s">
        <v>76</v>
      </c>
      <c r="AB17" s="236" t="s">
        <v>77</v>
      </c>
      <c r="AC17" s="236" t="s">
        <v>63</v>
      </c>
    </row>
    <row r="18" spans="1:29" s="244" customFormat="1" ht="51" customHeight="1" x14ac:dyDescent="0.2">
      <c r="A18" s="245"/>
      <c r="B18" s="246"/>
      <c r="C18" s="247"/>
      <c r="D18" s="246"/>
      <c r="E18" s="246"/>
      <c r="F18" s="246"/>
      <c r="G18" s="233"/>
      <c r="H18" s="234">
        <v>5</v>
      </c>
      <c r="I18" s="235" t="s">
        <v>78</v>
      </c>
      <c r="J18" s="235" t="s">
        <v>79</v>
      </c>
      <c r="K18" s="236" t="s">
        <v>80</v>
      </c>
      <c r="L18" s="237"/>
      <c r="M18" s="236" t="s">
        <v>51</v>
      </c>
      <c r="N18" s="236" t="s">
        <v>55</v>
      </c>
      <c r="O18" s="238">
        <v>6000000</v>
      </c>
      <c r="P18" s="236" t="s">
        <v>51</v>
      </c>
      <c r="Q18" s="236"/>
      <c r="R18" s="239" t="s">
        <v>56</v>
      </c>
      <c r="S18" s="240"/>
      <c r="T18" s="236" t="s">
        <v>81</v>
      </c>
      <c r="U18" s="238">
        <v>6000000</v>
      </c>
      <c r="V18" s="267">
        <v>5</v>
      </c>
      <c r="W18" s="267">
        <v>2</v>
      </c>
      <c r="X18" s="268" t="s">
        <v>41</v>
      </c>
      <c r="Y18" s="267">
        <v>12</v>
      </c>
      <c r="Z18" s="269">
        <v>6</v>
      </c>
      <c r="AA18" s="253" t="s">
        <v>82</v>
      </c>
      <c r="AB18" s="254" t="s">
        <v>83</v>
      </c>
      <c r="AC18" s="254" t="s">
        <v>63</v>
      </c>
    </row>
    <row r="19" spans="1:29" s="244" customFormat="1" ht="57" customHeight="1" x14ac:dyDescent="0.2">
      <c r="A19" s="230"/>
      <c r="B19" s="231"/>
      <c r="C19" s="232"/>
      <c r="D19" s="231"/>
      <c r="E19" s="231"/>
      <c r="F19" s="231"/>
      <c r="G19" s="233"/>
      <c r="H19" s="234">
        <v>6</v>
      </c>
      <c r="I19" s="235" t="s">
        <v>84</v>
      </c>
      <c r="J19" s="235" t="s">
        <v>85</v>
      </c>
      <c r="K19" s="236" t="s">
        <v>80</v>
      </c>
      <c r="L19" s="237"/>
      <c r="M19" s="236" t="s">
        <v>51</v>
      </c>
      <c r="N19" s="236" t="s">
        <v>55</v>
      </c>
      <c r="O19" s="238">
        <v>2000000</v>
      </c>
      <c r="P19" s="236" t="s">
        <v>51</v>
      </c>
      <c r="Q19" s="236"/>
      <c r="R19" s="239" t="s">
        <v>56</v>
      </c>
      <c r="S19" s="240"/>
      <c r="T19" s="236" t="s">
        <v>81</v>
      </c>
      <c r="U19" s="238">
        <v>2000000</v>
      </c>
      <c r="V19" s="267">
        <v>5</v>
      </c>
      <c r="W19" s="267">
        <v>2</v>
      </c>
      <c r="X19" s="268" t="s">
        <v>41</v>
      </c>
      <c r="Y19" s="267">
        <v>13</v>
      </c>
      <c r="Z19" s="269">
        <v>7</v>
      </c>
      <c r="AA19" s="253" t="s">
        <v>86</v>
      </c>
      <c r="AB19" s="254" t="s">
        <v>87</v>
      </c>
      <c r="AC19" s="254" t="s">
        <v>63</v>
      </c>
    </row>
    <row r="20" spans="1:29" ht="44.25" customHeight="1" x14ac:dyDescent="0.2">
      <c r="A20" s="67"/>
      <c r="B20" s="68"/>
      <c r="C20" s="69"/>
      <c r="D20" s="68"/>
      <c r="E20" s="68"/>
      <c r="F20" s="68"/>
      <c r="G20" s="82"/>
      <c r="H20" s="85">
        <v>7</v>
      </c>
      <c r="I20" s="36" t="s">
        <v>88</v>
      </c>
      <c r="J20" s="36" t="s">
        <v>89</v>
      </c>
      <c r="K20" s="33" t="s">
        <v>80</v>
      </c>
      <c r="L20" s="92"/>
      <c r="M20" s="33" t="s">
        <v>51</v>
      </c>
      <c r="N20" s="33" t="s">
        <v>55</v>
      </c>
      <c r="O20" s="73">
        <v>36000000</v>
      </c>
      <c r="P20" s="33" t="s">
        <v>51</v>
      </c>
      <c r="Q20" s="33"/>
      <c r="R20" s="74" t="s">
        <v>56</v>
      </c>
      <c r="S20" s="86"/>
      <c r="T20" s="33" t="s">
        <v>80</v>
      </c>
      <c r="U20" s="73">
        <v>36000000</v>
      </c>
      <c r="V20" s="89">
        <v>5</v>
      </c>
      <c r="W20" s="89">
        <v>2</v>
      </c>
      <c r="X20" s="90" t="s">
        <v>41</v>
      </c>
      <c r="Y20" s="89">
        <v>14</v>
      </c>
      <c r="Z20" s="91">
        <v>8</v>
      </c>
      <c r="AA20" s="64" t="s">
        <v>90</v>
      </c>
      <c r="AB20" s="65" t="s">
        <v>87</v>
      </c>
      <c r="AC20" s="65" t="s">
        <v>63</v>
      </c>
    </row>
    <row r="21" spans="1:29" ht="55.5" customHeight="1" x14ac:dyDescent="0.2">
      <c r="A21" s="67"/>
      <c r="B21" s="68"/>
      <c r="C21" s="69"/>
      <c r="D21" s="68"/>
      <c r="E21" s="68"/>
      <c r="F21" s="68"/>
      <c r="G21" s="82"/>
      <c r="H21" s="85">
        <v>8</v>
      </c>
      <c r="I21" s="36" t="s">
        <v>91</v>
      </c>
      <c r="J21" s="36" t="s">
        <v>92</v>
      </c>
      <c r="K21" s="33" t="s">
        <v>93</v>
      </c>
      <c r="L21" s="85" t="s">
        <v>94</v>
      </c>
      <c r="M21" s="33" t="s">
        <v>51</v>
      </c>
      <c r="N21" s="33" t="s">
        <v>55</v>
      </c>
      <c r="O21" s="73">
        <v>30000000</v>
      </c>
      <c r="P21" s="33" t="s">
        <v>51</v>
      </c>
      <c r="Q21" s="33"/>
      <c r="R21" s="74" t="s">
        <v>56</v>
      </c>
      <c r="S21" s="86"/>
      <c r="T21" s="33" t="s">
        <v>93</v>
      </c>
      <c r="U21" s="73">
        <v>30000000</v>
      </c>
      <c r="V21" s="89">
        <v>5</v>
      </c>
      <c r="W21" s="89">
        <v>2</v>
      </c>
      <c r="X21" s="90" t="s">
        <v>41</v>
      </c>
      <c r="Y21" s="89">
        <v>15</v>
      </c>
      <c r="Z21" s="91">
        <v>9</v>
      </c>
      <c r="AA21" s="64" t="s">
        <v>95</v>
      </c>
      <c r="AB21" s="65" t="s">
        <v>96</v>
      </c>
      <c r="AC21" s="65" t="s">
        <v>51</v>
      </c>
    </row>
    <row r="22" spans="1:29" ht="63" x14ac:dyDescent="0.2">
      <c r="A22" s="67"/>
      <c r="B22" s="68"/>
      <c r="C22" s="69"/>
      <c r="D22" s="68"/>
      <c r="E22" s="68"/>
      <c r="F22" s="68"/>
      <c r="G22" s="82"/>
      <c r="H22" s="85">
        <v>9</v>
      </c>
      <c r="I22" s="36" t="s">
        <v>97</v>
      </c>
      <c r="J22" s="36" t="s">
        <v>98</v>
      </c>
      <c r="K22" s="33" t="s">
        <v>93</v>
      </c>
      <c r="L22" s="49"/>
      <c r="M22" s="33" t="s">
        <v>51</v>
      </c>
      <c r="N22" s="33" t="s">
        <v>55</v>
      </c>
      <c r="O22" s="73">
        <v>20000000</v>
      </c>
      <c r="P22" s="33" t="s">
        <v>51</v>
      </c>
      <c r="Q22" s="33"/>
      <c r="R22" s="74" t="s">
        <v>56</v>
      </c>
      <c r="S22" s="86"/>
      <c r="T22" s="33" t="s">
        <v>93</v>
      </c>
      <c r="U22" s="73">
        <v>20000000</v>
      </c>
      <c r="V22" s="89">
        <v>5</v>
      </c>
      <c r="W22" s="89">
        <v>2</v>
      </c>
      <c r="X22" s="90" t="s">
        <v>41</v>
      </c>
      <c r="Y22" s="89">
        <v>17</v>
      </c>
      <c r="Z22" s="91">
        <v>10</v>
      </c>
      <c r="AA22" s="64" t="s">
        <v>99</v>
      </c>
      <c r="AB22" s="65" t="s">
        <v>100</v>
      </c>
      <c r="AC22" s="65" t="s">
        <v>63</v>
      </c>
    </row>
    <row r="23" spans="1:29" ht="49.5" customHeight="1" x14ac:dyDescent="0.2">
      <c r="A23" s="67"/>
      <c r="B23" s="68"/>
      <c r="C23" s="69"/>
      <c r="D23" s="68"/>
      <c r="E23" s="68"/>
      <c r="F23" s="68"/>
      <c r="G23" s="82"/>
      <c r="H23" s="85">
        <v>10</v>
      </c>
      <c r="I23" s="36" t="s">
        <v>101</v>
      </c>
      <c r="J23" s="36" t="s">
        <v>102</v>
      </c>
      <c r="K23" s="33" t="s">
        <v>93</v>
      </c>
      <c r="L23" s="49"/>
      <c r="M23" s="33" t="s">
        <v>103</v>
      </c>
      <c r="N23" s="33" t="s">
        <v>55</v>
      </c>
      <c r="O23" s="73">
        <v>60750000</v>
      </c>
      <c r="P23" s="33" t="s">
        <v>103</v>
      </c>
      <c r="Q23" s="33"/>
      <c r="R23" s="74" t="s">
        <v>56</v>
      </c>
      <c r="S23" s="86"/>
      <c r="T23" s="33" t="s">
        <v>104</v>
      </c>
      <c r="U23" s="73">
        <v>60750000</v>
      </c>
      <c r="V23" s="89">
        <v>5</v>
      </c>
      <c r="W23" s="89">
        <v>2</v>
      </c>
      <c r="X23" s="90" t="s">
        <v>41</v>
      </c>
      <c r="Y23" s="89">
        <v>18</v>
      </c>
      <c r="Z23" s="91">
        <v>11</v>
      </c>
      <c r="AA23" s="64" t="s">
        <v>105</v>
      </c>
      <c r="AB23" s="65" t="s">
        <v>106</v>
      </c>
      <c r="AC23" s="65" t="s">
        <v>51</v>
      </c>
    </row>
    <row r="24" spans="1:29" ht="49.5" customHeight="1" x14ac:dyDescent="0.2">
      <c r="A24" s="67"/>
      <c r="B24" s="68"/>
      <c r="C24" s="69"/>
      <c r="D24" s="68"/>
      <c r="E24" s="68"/>
      <c r="F24" s="68"/>
      <c r="G24" s="82"/>
      <c r="H24" s="85">
        <v>11</v>
      </c>
      <c r="I24" s="36" t="s">
        <v>107</v>
      </c>
      <c r="J24" s="36" t="s">
        <v>108</v>
      </c>
      <c r="K24" s="33" t="s">
        <v>93</v>
      </c>
      <c r="L24" s="49"/>
      <c r="M24" s="33" t="s">
        <v>103</v>
      </c>
      <c r="N24" s="33" t="s">
        <v>55</v>
      </c>
      <c r="O24" s="73">
        <v>10000000</v>
      </c>
      <c r="P24" s="33" t="s">
        <v>103</v>
      </c>
      <c r="Q24" s="33"/>
      <c r="R24" s="74" t="s">
        <v>56</v>
      </c>
      <c r="S24" s="86"/>
      <c r="T24" s="33" t="s">
        <v>109</v>
      </c>
      <c r="U24" s="73">
        <v>10000000</v>
      </c>
      <c r="V24" s="89">
        <v>5</v>
      </c>
      <c r="W24" s="89">
        <v>2</v>
      </c>
      <c r="X24" s="90" t="s">
        <v>41</v>
      </c>
      <c r="Y24" s="89">
        <v>19</v>
      </c>
      <c r="Z24" s="91">
        <v>12</v>
      </c>
      <c r="AA24" s="64" t="s">
        <v>110</v>
      </c>
      <c r="AB24" s="65" t="s">
        <v>111</v>
      </c>
      <c r="AC24" s="65" t="s">
        <v>51</v>
      </c>
    </row>
    <row r="25" spans="1:29" ht="51.75" customHeight="1" x14ac:dyDescent="0.2">
      <c r="A25" s="54">
        <v>4</v>
      </c>
      <c r="B25" s="55">
        <v>0</v>
      </c>
      <c r="C25" s="56">
        <v>1</v>
      </c>
      <c r="D25" s="55">
        <v>7</v>
      </c>
      <c r="E25" s="55">
        <v>1</v>
      </c>
      <c r="F25" s="55">
        <v>2</v>
      </c>
      <c r="G25" s="93"/>
      <c r="H25" s="319" t="s">
        <v>112</v>
      </c>
      <c r="I25" s="320"/>
      <c r="J25" s="42" t="s">
        <v>113</v>
      </c>
      <c r="K25" s="31"/>
      <c r="L25" s="58"/>
      <c r="M25" s="50">
        <v>0.95</v>
      </c>
      <c r="N25" s="33" t="s">
        <v>55</v>
      </c>
      <c r="O25" s="94">
        <f>SUM(O26:O35)</f>
        <v>632000000</v>
      </c>
      <c r="P25" s="50">
        <v>0.95</v>
      </c>
      <c r="Q25" s="31"/>
      <c r="R25" s="74" t="s">
        <v>56</v>
      </c>
      <c r="S25" s="95"/>
      <c r="T25" s="31"/>
      <c r="U25" s="94">
        <f>SUM(U26:U35)</f>
        <v>632000000</v>
      </c>
      <c r="V25" s="89">
        <v>5</v>
      </c>
      <c r="W25" s="89">
        <v>2</v>
      </c>
      <c r="X25" s="90" t="s">
        <v>41</v>
      </c>
      <c r="Y25" s="89">
        <v>20</v>
      </c>
      <c r="Z25" s="91">
        <v>13</v>
      </c>
      <c r="AA25" s="64" t="s">
        <v>114</v>
      </c>
      <c r="AB25" s="65" t="s">
        <v>115</v>
      </c>
      <c r="AC25" s="65" t="s">
        <v>63</v>
      </c>
    </row>
    <row r="26" spans="1:29" s="244" customFormat="1" ht="63.75" customHeight="1" x14ac:dyDescent="0.2">
      <c r="A26" s="230"/>
      <c r="B26" s="231"/>
      <c r="C26" s="232"/>
      <c r="D26" s="231"/>
      <c r="E26" s="231"/>
      <c r="F26" s="231"/>
      <c r="G26" s="233"/>
      <c r="H26" s="270">
        <v>1</v>
      </c>
      <c r="I26" s="271" t="s">
        <v>116</v>
      </c>
      <c r="J26" s="272" t="s">
        <v>335</v>
      </c>
      <c r="K26" s="236" t="s">
        <v>80</v>
      </c>
      <c r="L26" s="237"/>
      <c r="M26" s="236" t="s">
        <v>117</v>
      </c>
      <c r="N26" s="236" t="s">
        <v>55</v>
      </c>
      <c r="O26" s="238">
        <v>32000000</v>
      </c>
      <c r="P26" s="236" t="s">
        <v>117</v>
      </c>
      <c r="Q26" s="236"/>
      <c r="R26" s="239" t="s">
        <v>56</v>
      </c>
      <c r="S26" s="240"/>
      <c r="T26" s="236" t="s">
        <v>80</v>
      </c>
      <c r="U26" s="238">
        <v>32000000</v>
      </c>
      <c r="V26" s="267">
        <v>5</v>
      </c>
      <c r="W26" s="267">
        <v>2</v>
      </c>
      <c r="X26" s="268" t="s">
        <v>41</v>
      </c>
      <c r="Y26" s="267">
        <v>25</v>
      </c>
      <c r="Z26" s="269">
        <v>14</v>
      </c>
      <c r="AA26" s="253" t="s">
        <v>118</v>
      </c>
      <c r="AB26" s="254" t="s">
        <v>119</v>
      </c>
      <c r="AC26" s="254" t="s">
        <v>63</v>
      </c>
    </row>
    <row r="27" spans="1:29" s="244" customFormat="1" ht="47.25" customHeight="1" x14ac:dyDescent="0.2">
      <c r="A27" s="230"/>
      <c r="B27" s="231"/>
      <c r="C27" s="232"/>
      <c r="D27" s="231"/>
      <c r="E27" s="231"/>
      <c r="F27" s="231"/>
      <c r="G27" s="233"/>
      <c r="H27" s="270">
        <v>2</v>
      </c>
      <c r="I27" s="272" t="s">
        <v>120</v>
      </c>
      <c r="J27" s="272" t="s">
        <v>121</v>
      </c>
      <c r="K27" s="236" t="s">
        <v>80</v>
      </c>
      <c r="L27" s="237"/>
      <c r="M27" s="236" t="s">
        <v>103</v>
      </c>
      <c r="N27" s="236" t="s">
        <v>55</v>
      </c>
      <c r="O27" s="238">
        <v>4000000</v>
      </c>
      <c r="P27" s="236" t="s">
        <v>103</v>
      </c>
      <c r="Q27" s="236"/>
      <c r="R27" s="239" t="s">
        <v>56</v>
      </c>
      <c r="S27" s="240"/>
      <c r="T27" s="236" t="s">
        <v>80</v>
      </c>
      <c r="U27" s="238">
        <v>4000000</v>
      </c>
      <c r="V27" s="267">
        <v>5</v>
      </c>
      <c r="W27" s="267">
        <v>2</v>
      </c>
      <c r="X27" s="268" t="s">
        <v>48</v>
      </c>
      <c r="Y27" s="267"/>
      <c r="Z27" s="269"/>
      <c r="AA27" s="273" t="s">
        <v>122</v>
      </c>
      <c r="AB27" s="254" t="s">
        <v>123</v>
      </c>
      <c r="AC27" s="274">
        <v>0.73</v>
      </c>
    </row>
    <row r="28" spans="1:29" s="244" customFormat="1" ht="39.75" customHeight="1" x14ac:dyDescent="0.2">
      <c r="A28" s="230"/>
      <c r="B28" s="231"/>
      <c r="C28" s="232"/>
      <c r="D28" s="231"/>
      <c r="E28" s="231"/>
      <c r="F28" s="231"/>
      <c r="G28" s="233"/>
      <c r="H28" s="270">
        <v>3</v>
      </c>
      <c r="I28" s="272" t="s">
        <v>124</v>
      </c>
      <c r="J28" s="272" t="s">
        <v>125</v>
      </c>
      <c r="K28" s="236" t="s">
        <v>80</v>
      </c>
      <c r="L28" s="237"/>
      <c r="M28" s="236" t="s">
        <v>103</v>
      </c>
      <c r="N28" s="236" t="s">
        <v>55</v>
      </c>
      <c r="O28" s="238">
        <v>3000000</v>
      </c>
      <c r="P28" s="236" t="s">
        <v>103</v>
      </c>
      <c r="Q28" s="236"/>
      <c r="R28" s="239" t="s">
        <v>56</v>
      </c>
      <c r="S28" s="240"/>
      <c r="T28" s="236" t="s">
        <v>80</v>
      </c>
      <c r="U28" s="238">
        <v>3000000</v>
      </c>
      <c r="V28" s="267">
        <v>5</v>
      </c>
      <c r="W28" s="267">
        <v>2</v>
      </c>
      <c r="X28" s="268" t="s">
        <v>48</v>
      </c>
      <c r="Y28" s="268" t="s">
        <v>126</v>
      </c>
      <c r="Z28" s="269">
        <v>1</v>
      </c>
      <c r="AA28" s="253" t="s">
        <v>127</v>
      </c>
      <c r="AB28" s="254" t="s">
        <v>128</v>
      </c>
      <c r="AC28" s="254" t="s">
        <v>129</v>
      </c>
    </row>
    <row r="29" spans="1:29" s="244" customFormat="1" ht="47.25" customHeight="1" x14ac:dyDescent="0.2">
      <c r="A29" s="230"/>
      <c r="B29" s="231"/>
      <c r="C29" s="232"/>
      <c r="D29" s="231"/>
      <c r="E29" s="231"/>
      <c r="F29" s="231"/>
      <c r="G29" s="233"/>
      <c r="H29" s="270">
        <v>5</v>
      </c>
      <c r="I29" s="272" t="s">
        <v>130</v>
      </c>
      <c r="J29" s="272" t="s">
        <v>131</v>
      </c>
      <c r="K29" s="236" t="s">
        <v>93</v>
      </c>
      <c r="L29" s="237"/>
      <c r="M29" s="236" t="s">
        <v>51</v>
      </c>
      <c r="N29" s="236" t="s">
        <v>55</v>
      </c>
      <c r="O29" s="238">
        <v>93000000</v>
      </c>
      <c r="P29" s="236" t="s">
        <v>51</v>
      </c>
      <c r="Q29" s="236"/>
      <c r="R29" s="239" t="s">
        <v>56</v>
      </c>
      <c r="S29" s="240"/>
      <c r="T29" s="236" t="s">
        <v>81</v>
      </c>
      <c r="U29" s="238">
        <v>93000000</v>
      </c>
      <c r="V29" s="267">
        <v>5</v>
      </c>
      <c r="W29" s="267">
        <v>2</v>
      </c>
      <c r="X29" s="268" t="s">
        <v>48</v>
      </c>
      <c r="Y29" s="268">
        <v>11</v>
      </c>
      <c r="Z29" s="269">
        <v>2</v>
      </c>
      <c r="AA29" s="253" t="s">
        <v>132</v>
      </c>
      <c r="AB29" s="254" t="s">
        <v>133</v>
      </c>
      <c r="AC29" s="254" t="s">
        <v>134</v>
      </c>
    </row>
    <row r="30" spans="1:29" s="244" customFormat="1" ht="45.75" customHeight="1" x14ac:dyDescent="0.2">
      <c r="A30" s="230"/>
      <c r="B30" s="231"/>
      <c r="C30" s="232"/>
      <c r="D30" s="231"/>
      <c r="E30" s="231"/>
      <c r="F30" s="231"/>
      <c r="G30" s="233"/>
      <c r="H30" s="270">
        <v>6</v>
      </c>
      <c r="I30" s="272" t="s">
        <v>135</v>
      </c>
      <c r="J30" s="272" t="s">
        <v>136</v>
      </c>
      <c r="K30" s="236" t="s">
        <v>80</v>
      </c>
      <c r="L30" s="237"/>
      <c r="M30" s="236" t="s">
        <v>103</v>
      </c>
      <c r="N30" s="236" t="s">
        <v>55</v>
      </c>
      <c r="O30" s="238">
        <v>5000000</v>
      </c>
      <c r="P30" s="236" t="s">
        <v>103</v>
      </c>
      <c r="Q30" s="236"/>
      <c r="R30" s="239" t="s">
        <v>56</v>
      </c>
      <c r="S30" s="240"/>
      <c r="T30" s="236" t="s">
        <v>80</v>
      </c>
      <c r="U30" s="238">
        <v>5000000</v>
      </c>
      <c r="V30" s="267">
        <v>5</v>
      </c>
      <c r="W30" s="267">
        <v>2</v>
      </c>
      <c r="X30" s="268" t="s">
        <v>48</v>
      </c>
      <c r="Y30" s="268">
        <v>14</v>
      </c>
      <c r="Z30" s="269">
        <v>3</v>
      </c>
      <c r="AA30" s="253" t="s">
        <v>137</v>
      </c>
      <c r="AB30" s="254" t="s">
        <v>138</v>
      </c>
      <c r="AC30" s="254" t="s">
        <v>63</v>
      </c>
    </row>
    <row r="31" spans="1:29" s="244" customFormat="1" ht="47.25" customHeight="1" x14ac:dyDescent="0.2">
      <c r="A31" s="230"/>
      <c r="B31" s="231"/>
      <c r="C31" s="232"/>
      <c r="D31" s="231"/>
      <c r="E31" s="231"/>
      <c r="F31" s="231"/>
      <c r="G31" s="233"/>
      <c r="H31" s="275">
        <v>7</v>
      </c>
      <c r="I31" s="253" t="s">
        <v>139</v>
      </c>
      <c r="J31" s="253" t="s">
        <v>140</v>
      </c>
      <c r="K31" s="254" t="s">
        <v>80</v>
      </c>
      <c r="L31" s="276"/>
      <c r="M31" s="236" t="s">
        <v>103</v>
      </c>
      <c r="N31" s="236" t="s">
        <v>55</v>
      </c>
      <c r="O31" s="277">
        <v>15000000</v>
      </c>
      <c r="P31" s="236" t="s">
        <v>103</v>
      </c>
      <c r="Q31" s="254"/>
      <c r="R31" s="239" t="s">
        <v>56</v>
      </c>
      <c r="S31" s="278"/>
      <c r="T31" s="254" t="s">
        <v>80</v>
      </c>
      <c r="U31" s="277">
        <v>15000000</v>
      </c>
      <c r="V31" s="267">
        <v>5</v>
      </c>
      <c r="W31" s="267">
        <v>2</v>
      </c>
      <c r="X31" s="268" t="s">
        <v>48</v>
      </c>
      <c r="Y31" s="268">
        <v>20</v>
      </c>
      <c r="Z31" s="269">
        <v>4</v>
      </c>
      <c r="AA31" s="253" t="s">
        <v>141</v>
      </c>
      <c r="AB31" s="254" t="s">
        <v>142</v>
      </c>
      <c r="AC31" s="254" t="s">
        <v>63</v>
      </c>
    </row>
    <row r="32" spans="1:29" s="244" customFormat="1" ht="47.25" customHeight="1" x14ac:dyDescent="0.2">
      <c r="A32" s="230"/>
      <c r="B32" s="231"/>
      <c r="C32" s="232"/>
      <c r="D32" s="231"/>
      <c r="E32" s="231"/>
      <c r="F32" s="231"/>
      <c r="G32" s="233"/>
      <c r="H32" s="275">
        <v>8</v>
      </c>
      <c r="I32" s="253" t="s">
        <v>143</v>
      </c>
      <c r="J32" s="253" t="s">
        <v>144</v>
      </c>
      <c r="K32" s="254" t="s">
        <v>80</v>
      </c>
      <c r="L32" s="276"/>
      <c r="M32" s="236" t="s">
        <v>103</v>
      </c>
      <c r="N32" s="236" t="s">
        <v>55</v>
      </c>
      <c r="O32" s="277">
        <v>25000000</v>
      </c>
      <c r="P32" s="236" t="s">
        <v>103</v>
      </c>
      <c r="Q32" s="254"/>
      <c r="R32" s="239" t="s">
        <v>56</v>
      </c>
      <c r="S32" s="278"/>
      <c r="T32" s="254" t="s">
        <v>80</v>
      </c>
      <c r="U32" s="277">
        <v>25000000</v>
      </c>
      <c r="V32" s="267">
        <v>5</v>
      </c>
      <c r="W32" s="267">
        <v>2</v>
      </c>
      <c r="X32" s="268" t="s">
        <v>48</v>
      </c>
      <c r="Y32" s="268">
        <v>21</v>
      </c>
      <c r="Z32" s="269">
        <v>5</v>
      </c>
      <c r="AA32" s="253" t="s">
        <v>145</v>
      </c>
      <c r="AB32" s="254" t="s">
        <v>146</v>
      </c>
      <c r="AC32" s="254" t="s">
        <v>63</v>
      </c>
    </row>
    <row r="33" spans="1:29" s="244" customFormat="1" ht="47.25" customHeight="1" x14ac:dyDescent="0.2">
      <c r="A33" s="230"/>
      <c r="B33" s="231"/>
      <c r="C33" s="232"/>
      <c r="D33" s="231"/>
      <c r="E33" s="231"/>
      <c r="F33" s="231"/>
      <c r="G33" s="233"/>
      <c r="H33" s="234">
        <v>9</v>
      </c>
      <c r="I33" s="235" t="s">
        <v>147</v>
      </c>
      <c r="J33" s="235" t="s">
        <v>148</v>
      </c>
      <c r="K33" s="236" t="s">
        <v>80</v>
      </c>
      <c r="L33" s="234" t="s">
        <v>64</v>
      </c>
      <c r="M33" s="236" t="s">
        <v>103</v>
      </c>
      <c r="N33" s="236" t="s">
        <v>55</v>
      </c>
      <c r="O33" s="238">
        <v>350000000</v>
      </c>
      <c r="P33" s="236" t="s">
        <v>366</v>
      </c>
      <c r="Q33" s="236"/>
      <c r="R33" s="239" t="s">
        <v>56</v>
      </c>
      <c r="S33" s="240"/>
      <c r="T33" s="236" t="s">
        <v>149</v>
      </c>
      <c r="U33" s="238">
        <v>350000000</v>
      </c>
      <c r="V33" s="267">
        <v>5</v>
      </c>
      <c r="W33" s="267">
        <v>2</v>
      </c>
      <c r="X33" s="268" t="s">
        <v>48</v>
      </c>
      <c r="Y33" s="268">
        <v>22</v>
      </c>
      <c r="Z33" s="269">
        <v>6</v>
      </c>
      <c r="AA33" s="253" t="s">
        <v>150</v>
      </c>
      <c r="AB33" s="254" t="s">
        <v>151</v>
      </c>
      <c r="AC33" s="254" t="s">
        <v>63</v>
      </c>
    </row>
    <row r="34" spans="1:29" s="244" customFormat="1" ht="47.25" customHeight="1" x14ac:dyDescent="0.2">
      <c r="A34" s="230"/>
      <c r="B34" s="231"/>
      <c r="C34" s="232"/>
      <c r="D34" s="231"/>
      <c r="E34" s="231"/>
      <c r="F34" s="231"/>
      <c r="G34" s="233"/>
      <c r="H34" s="234">
        <v>10</v>
      </c>
      <c r="I34" s="235" t="s">
        <v>152</v>
      </c>
      <c r="J34" s="235" t="s">
        <v>336</v>
      </c>
      <c r="K34" s="236" t="s">
        <v>80</v>
      </c>
      <c r="L34" s="237"/>
      <c r="M34" s="236" t="s">
        <v>129</v>
      </c>
      <c r="N34" s="236" t="s">
        <v>55</v>
      </c>
      <c r="O34" s="238">
        <v>35000000</v>
      </c>
      <c r="P34" s="236" t="s">
        <v>134</v>
      </c>
      <c r="Q34" s="236"/>
      <c r="R34" s="239" t="s">
        <v>56</v>
      </c>
      <c r="S34" s="240"/>
      <c r="T34" s="236" t="s">
        <v>153</v>
      </c>
      <c r="U34" s="238">
        <v>35000000</v>
      </c>
      <c r="V34" s="267">
        <v>5</v>
      </c>
      <c r="W34" s="267">
        <v>2</v>
      </c>
      <c r="X34" s="268" t="s">
        <v>48</v>
      </c>
      <c r="Y34" s="268">
        <v>23</v>
      </c>
      <c r="Z34" s="259">
        <v>7</v>
      </c>
      <c r="AA34" s="253" t="s">
        <v>154</v>
      </c>
      <c r="AB34" s="254" t="s">
        <v>155</v>
      </c>
      <c r="AC34" s="254" t="s">
        <v>63</v>
      </c>
    </row>
    <row r="35" spans="1:29" s="244" customFormat="1" ht="39.75" customHeight="1" x14ac:dyDescent="0.2">
      <c r="A35" s="230"/>
      <c r="B35" s="231"/>
      <c r="C35" s="232"/>
      <c r="D35" s="231"/>
      <c r="E35" s="231"/>
      <c r="F35" s="231"/>
      <c r="G35" s="233"/>
      <c r="H35" s="279">
        <v>11</v>
      </c>
      <c r="I35" s="253" t="s">
        <v>152</v>
      </c>
      <c r="J35" s="235" t="s">
        <v>337</v>
      </c>
      <c r="K35" s="254" t="s">
        <v>80</v>
      </c>
      <c r="L35" s="276"/>
      <c r="M35" s="254" t="s">
        <v>129</v>
      </c>
      <c r="N35" s="236" t="s">
        <v>55</v>
      </c>
      <c r="O35" s="277">
        <v>70000000</v>
      </c>
      <c r="P35" s="254" t="s">
        <v>129</v>
      </c>
      <c r="Q35" s="254"/>
      <c r="R35" s="239" t="s">
        <v>56</v>
      </c>
      <c r="S35" s="278"/>
      <c r="T35" s="254" t="s">
        <v>156</v>
      </c>
      <c r="U35" s="277">
        <v>70000000</v>
      </c>
      <c r="V35" s="267">
        <v>5</v>
      </c>
      <c r="W35" s="267">
        <v>2</v>
      </c>
      <c r="X35" s="268" t="s">
        <v>48</v>
      </c>
      <c r="Y35" s="268">
        <v>25</v>
      </c>
      <c r="Z35" s="259">
        <v>8</v>
      </c>
      <c r="AA35" s="253" t="s">
        <v>157</v>
      </c>
      <c r="AB35" s="254" t="s">
        <v>158</v>
      </c>
      <c r="AC35" s="254" t="s">
        <v>63</v>
      </c>
    </row>
    <row r="36" spans="1:29" ht="45.75" customHeight="1" x14ac:dyDescent="0.2">
      <c r="A36" s="54">
        <v>4</v>
      </c>
      <c r="B36" s="55">
        <v>0</v>
      </c>
      <c r="C36" s="56">
        <v>1</v>
      </c>
      <c r="D36" s="55">
        <v>7</v>
      </c>
      <c r="E36" s="55">
        <v>1</v>
      </c>
      <c r="F36" s="55">
        <v>3</v>
      </c>
      <c r="G36" s="99"/>
      <c r="H36" s="319" t="s">
        <v>159</v>
      </c>
      <c r="I36" s="320"/>
      <c r="J36" s="31" t="s">
        <v>160</v>
      </c>
      <c r="K36" s="31"/>
      <c r="L36" s="58"/>
      <c r="M36" s="50">
        <v>0.95</v>
      </c>
      <c r="N36" s="33" t="s">
        <v>55</v>
      </c>
      <c r="O36" s="100">
        <f>SUM(O37:O42)</f>
        <v>108000000</v>
      </c>
      <c r="P36" s="50">
        <v>0.95</v>
      </c>
      <c r="Q36" s="31"/>
      <c r="R36" s="74" t="s">
        <v>56</v>
      </c>
      <c r="S36" s="95"/>
      <c r="T36" s="31"/>
      <c r="U36" s="100">
        <f>SUM(U37:U42)</f>
        <v>108000000</v>
      </c>
      <c r="V36" s="89">
        <v>5</v>
      </c>
      <c r="W36" s="89">
        <v>2</v>
      </c>
      <c r="X36" s="90" t="s">
        <v>48</v>
      </c>
      <c r="Y36" s="90">
        <v>27</v>
      </c>
      <c r="Z36" s="91">
        <v>9</v>
      </c>
      <c r="AA36" s="64" t="s">
        <v>161</v>
      </c>
      <c r="AB36" s="65" t="s">
        <v>162</v>
      </c>
      <c r="AC36" s="65" t="s">
        <v>63</v>
      </c>
    </row>
    <row r="37" spans="1:29" s="244" customFormat="1" ht="39.75" customHeight="1" x14ac:dyDescent="0.2">
      <c r="A37" s="230"/>
      <c r="B37" s="231"/>
      <c r="C37" s="232"/>
      <c r="D37" s="231"/>
      <c r="E37" s="231"/>
      <c r="F37" s="231"/>
      <c r="G37" s="233"/>
      <c r="H37" s="294">
        <v>1</v>
      </c>
      <c r="I37" s="235" t="s">
        <v>163</v>
      </c>
      <c r="J37" s="235" t="s">
        <v>164</v>
      </c>
      <c r="K37" s="236" t="s">
        <v>80</v>
      </c>
      <c r="L37" s="234" t="s">
        <v>165</v>
      </c>
      <c r="M37" s="236" t="s">
        <v>340</v>
      </c>
      <c r="N37" s="236" t="s">
        <v>55</v>
      </c>
      <c r="O37" s="238">
        <v>46000000</v>
      </c>
      <c r="P37" s="236" t="s">
        <v>340</v>
      </c>
      <c r="Q37" s="236"/>
      <c r="R37" s="239" t="s">
        <v>56</v>
      </c>
      <c r="S37" s="240"/>
      <c r="T37" s="236" t="s">
        <v>80</v>
      </c>
      <c r="U37" s="238">
        <v>46000000</v>
      </c>
      <c r="V37" s="267">
        <v>5</v>
      </c>
      <c r="W37" s="267">
        <v>2</v>
      </c>
      <c r="X37" s="268" t="s">
        <v>48</v>
      </c>
      <c r="Y37" s="268">
        <v>28</v>
      </c>
      <c r="Z37" s="269">
        <v>10</v>
      </c>
      <c r="AA37" s="253" t="s">
        <v>166</v>
      </c>
      <c r="AB37" s="254" t="s">
        <v>167</v>
      </c>
      <c r="AC37" s="254" t="s">
        <v>63</v>
      </c>
    </row>
    <row r="38" spans="1:29" s="266" customFormat="1" ht="39.75" customHeight="1" x14ac:dyDescent="0.2">
      <c r="A38" s="280"/>
      <c r="B38" s="281"/>
      <c r="C38" s="282"/>
      <c r="D38" s="281"/>
      <c r="E38" s="281"/>
      <c r="F38" s="281"/>
      <c r="G38" s="283"/>
      <c r="H38" s="284">
        <v>2</v>
      </c>
      <c r="I38" s="285" t="s">
        <v>338</v>
      </c>
      <c r="J38" s="285" t="s">
        <v>367</v>
      </c>
      <c r="K38" s="260" t="s">
        <v>51</v>
      </c>
      <c r="L38" s="286"/>
      <c r="M38" s="260" t="s">
        <v>51</v>
      </c>
      <c r="N38" s="260" t="s">
        <v>55</v>
      </c>
      <c r="O38" s="262">
        <v>4000000</v>
      </c>
      <c r="P38" s="260" t="s">
        <v>103</v>
      </c>
      <c r="Q38" s="260"/>
      <c r="R38" s="263" t="s">
        <v>56</v>
      </c>
      <c r="S38" s="287"/>
      <c r="T38" s="260" t="s">
        <v>51</v>
      </c>
      <c r="U38" s="262">
        <v>4000000</v>
      </c>
      <c r="V38" s="312">
        <v>5</v>
      </c>
      <c r="W38" s="312">
        <v>2</v>
      </c>
      <c r="X38" s="313" t="s">
        <v>48</v>
      </c>
      <c r="Y38" s="313">
        <v>28</v>
      </c>
      <c r="Z38" s="314">
        <v>10</v>
      </c>
      <c r="AA38" s="315" t="s">
        <v>169</v>
      </c>
      <c r="AB38" s="316" t="s">
        <v>170</v>
      </c>
      <c r="AC38" s="316" t="s">
        <v>63</v>
      </c>
    </row>
    <row r="39" spans="1:29" s="317" customFormat="1" ht="52.5" customHeight="1" x14ac:dyDescent="0.2">
      <c r="A39" s="301"/>
      <c r="B39" s="302"/>
      <c r="C39" s="303"/>
      <c r="D39" s="302"/>
      <c r="E39" s="302"/>
      <c r="F39" s="302"/>
      <c r="G39" s="304"/>
      <c r="H39" s="305">
        <v>3</v>
      </c>
      <c r="I39" s="306" t="s">
        <v>339</v>
      </c>
      <c r="J39" s="306" t="s">
        <v>168</v>
      </c>
      <c r="K39" s="307" t="s">
        <v>377</v>
      </c>
      <c r="L39" s="308"/>
      <c r="M39" s="307" t="s">
        <v>377</v>
      </c>
      <c r="N39" s="307" t="s">
        <v>55</v>
      </c>
      <c r="O39" s="309">
        <v>1000000</v>
      </c>
      <c r="P39" s="307" t="s">
        <v>103</v>
      </c>
      <c r="Q39" s="307"/>
      <c r="R39" s="310" t="s">
        <v>56</v>
      </c>
      <c r="S39" s="311"/>
      <c r="T39" s="307" t="s">
        <v>153</v>
      </c>
      <c r="U39" s="309">
        <v>1000000</v>
      </c>
      <c r="V39" s="312">
        <v>5</v>
      </c>
      <c r="W39" s="312">
        <v>2</v>
      </c>
      <c r="X39" s="313" t="s">
        <v>48</v>
      </c>
      <c r="Y39" s="313">
        <v>28</v>
      </c>
      <c r="Z39" s="314">
        <v>10</v>
      </c>
      <c r="AA39" s="315" t="s">
        <v>169</v>
      </c>
      <c r="AB39" s="316" t="s">
        <v>170</v>
      </c>
      <c r="AC39" s="316" t="s">
        <v>63</v>
      </c>
    </row>
    <row r="40" spans="1:29" s="266" customFormat="1" ht="37.5" customHeight="1" x14ac:dyDescent="0.2">
      <c r="A40" s="280"/>
      <c r="B40" s="281"/>
      <c r="C40" s="282"/>
      <c r="D40" s="281"/>
      <c r="E40" s="281"/>
      <c r="F40" s="281"/>
      <c r="G40" s="283"/>
      <c r="H40" s="292">
        <v>4</v>
      </c>
      <c r="I40" s="291" t="s">
        <v>171</v>
      </c>
      <c r="J40" s="291" t="s">
        <v>172</v>
      </c>
      <c r="K40" s="260" t="s">
        <v>51</v>
      </c>
      <c r="L40" s="261"/>
      <c r="M40" s="293" t="s">
        <v>51</v>
      </c>
      <c r="N40" s="260" t="s">
        <v>55</v>
      </c>
      <c r="O40" s="262">
        <v>4000000</v>
      </c>
      <c r="P40" s="293" t="s">
        <v>51</v>
      </c>
      <c r="Q40" s="260"/>
      <c r="R40" s="263" t="s">
        <v>56</v>
      </c>
      <c r="S40" s="287"/>
      <c r="T40" s="260" t="s">
        <v>153</v>
      </c>
      <c r="U40" s="262">
        <v>4000000</v>
      </c>
      <c r="V40" s="288">
        <v>5</v>
      </c>
      <c r="W40" s="288">
        <v>2</v>
      </c>
      <c r="X40" s="289" t="s">
        <v>48</v>
      </c>
      <c r="Y40" s="289">
        <v>49</v>
      </c>
      <c r="Z40" s="290">
        <v>11</v>
      </c>
      <c r="AA40" s="264" t="s">
        <v>173</v>
      </c>
      <c r="AB40" s="265" t="s">
        <v>174</v>
      </c>
      <c r="AC40" s="265" t="s">
        <v>63</v>
      </c>
    </row>
    <row r="41" spans="1:29" s="266" customFormat="1" ht="37.5" customHeight="1" x14ac:dyDescent="0.2">
      <c r="A41" s="280"/>
      <c r="B41" s="281"/>
      <c r="C41" s="282"/>
      <c r="D41" s="281"/>
      <c r="E41" s="281"/>
      <c r="F41" s="281"/>
      <c r="G41" s="283"/>
      <c r="H41" s="292">
        <v>5</v>
      </c>
      <c r="I41" s="291" t="s">
        <v>341</v>
      </c>
      <c r="J41" s="295" t="s">
        <v>368</v>
      </c>
      <c r="K41" s="293" t="s">
        <v>401</v>
      </c>
      <c r="L41" s="261"/>
      <c r="M41" s="293" t="s">
        <v>401</v>
      </c>
      <c r="N41" s="260" t="s">
        <v>55</v>
      </c>
      <c r="O41" s="296">
        <v>3000000</v>
      </c>
      <c r="P41" s="293" t="s">
        <v>401</v>
      </c>
      <c r="Q41" s="293"/>
      <c r="R41" s="263" t="s">
        <v>56</v>
      </c>
      <c r="S41" s="297"/>
      <c r="T41" s="293" t="s">
        <v>401</v>
      </c>
      <c r="U41" s="296">
        <v>3000000</v>
      </c>
      <c r="V41" s="288"/>
      <c r="W41" s="288"/>
      <c r="X41" s="289"/>
      <c r="Y41" s="289"/>
      <c r="Z41" s="298"/>
      <c r="AA41" s="264"/>
      <c r="AB41" s="265"/>
      <c r="AC41" s="265"/>
    </row>
    <row r="42" spans="1:29" ht="37.5" customHeight="1" x14ac:dyDescent="0.2">
      <c r="A42" s="67"/>
      <c r="B42" s="68"/>
      <c r="C42" s="69"/>
      <c r="D42" s="68"/>
      <c r="E42" s="68"/>
      <c r="F42" s="68"/>
      <c r="G42" s="82"/>
      <c r="H42" s="102">
        <v>6</v>
      </c>
      <c r="I42" s="92" t="s">
        <v>175</v>
      </c>
      <c r="J42" s="104" t="s">
        <v>176</v>
      </c>
      <c r="K42" s="103" t="s">
        <v>51</v>
      </c>
      <c r="L42" s="49"/>
      <c r="M42" s="33" t="s">
        <v>103</v>
      </c>
      <c r="N42" s="33" t="s">
        <v>55</v>
      </c>
      <c r="O42" s="105">
        <v>50000000</v>
      </c>
      <c r="P42" s="33" t="s">
        <v>103</v>
      </c>
      <c r="Q42" s="103"/>
      <c r="R42" s="74" t="s">
        <v>56</v>
      </c>
      <c r="S42" s="106"/>
      <c r="T42" s="103" t="s">
        <v>51</v>
      </c>
      <c r="U42" s="105">
        <v>50000000</v>
      </c>
      <c r="V42" s="89">
        <v>5</v>
      </c>
      <c r="W42" s="89">
        <v>2</v>
      </c>
      <c r="X42" s="90" t="s">
        <v>48</v>
      </c>
      <c r="Y42" s="90">
        <v>51</v>
      </c>
      <c r="Z42" s="107">
        <v>12</v>
      </c>
      <c r="AA42" s="64" t="s">
        <v>177</v>
      </c>
      <c r="AB42" s="65" t="s">
        <v>178</v>
      </c>
      <c r="AC42" s="65" t="s">
        <v>63</v>
      </c>
    </row>
    <row r="43" spans="1:29" ht="62.25" customHeight="1" x14ac:dyDescent="0.2">
      <c r="A43" s="54">
        <v>4</v>
      </c>
      <c r="B43" s="55">
        <v>0</v>
      </c>
      <c r="C43" s="56">
        <v>1</v>
      </c>
      <c r="D43" s="55">
        <v>7</v>
      </c>
      <c r="E43" s="55">
        <v>1</v>
      </c>
      <c r="F43" s="55">
        <v>4</v>
      </c>
      <c r="G43" s="99"/>
      <c r="H43" s="319" t="s">
        <v>179</v>
      </c>
      <c r="I43" s="320"/>
      <c r="J43" s="42" t="s">
        <v>180</v>
      </c>
      <c r="K43" s="31"/>
      <c r="L43" s="58"/>
      <c r="M43" s="50">
        <v>0.95</v>
      </c>
      <c r="N43" s="33" t="s">
        <v>55</v>
      </c>
      <c r="O43" s="51">
        <f>SUM(O44:O46)</f>
        <v>107200000</v>
      </c>
      <c r="P43" s="50">
        <v>0.95</v>
      </c>
      <c r="Q43" s="31"/>
      <c r="R43" s="74" t="s">
        <v>56</v>
      </c>
      <c r="S43" s="95"/>
      <c r="T43" s="31"/>
      <c r="U43" s="51">
        <f>SUM(U44:U46)</f>
        <v>107200000</v>
      </c>
      <c r="V43" s="89">
        <v>5</v>
      </c>
      <c r="W43" s="89">
        <v>2</v>
      </c>
      <c r="X43" s="90" t="s">
        <v>48</v>
      </c>
      <c r="Y43" s="90">
        <v>53</v>
      </c>
      <c r="Z43" s="88">
        <v>13</v>
      </c>
      <c r="AA43" s="36" t="s">
        <v>181</v>
      </c>
      <c r="AB43" s="33" t="s">
        <v>182</v>
      </c>
      <c r="AC43" s="33" t="s">
        <v>63</v>
      </c>
    </row>
    <row r="44" spans="1:29" ht="42.75" customHeight="1" x14ac:dyDescent="0.2">
      <c r="A44" s="79"/>
      <c r="B44" s="108"/>
      <c r="C44" s="109"/>
      <c r="D44" s="108"/>
      <c r="E44" s="108"/>
      <c r="F44" s="108"/>
      <c r="G44" s="110"/>
      <c r="H44" s="111">
        <v>1</v>
      </c>
      <c r="I44" s="36" t="s">
        <v>183</v>
      </c>
      <c r="J44" s="36" t="s">
        <v>184</v>
      </c>
      <c r="K44" s="33" t="s">
        <v>57</v>
      </c>
      <c r="L44" s="49"/>
      <c r="M44" s="33" t="s">
        <v>103</v>
      </c>
      <c r="N44" s="33" t="s">
        <v>55</v>
      </c>
      <c r="O44" s="73">
        <v>3700000</v>
      </c>
      <c r="P44" s="33" t="s">
        <v>103</v>
      </c>
      <c r="Q44" s="36"/>
      <c r="R44" s="74" t="s">
        <v>56</v>
      </c>
      <c r="S44" s="86"/>
      <c r="T44" s="33" t="s">
        <v>57</v>
      </c>
      <c r="U44" s="73">
        <v>3700000</v>
      </c>
      <c r="V44" s="112">
        <v>5</v>
      </c>
      <c r="W44" s="112">
        <v>2</v>
      </c>
      <c r="X44" s="113" t="s">
        <v>185</v>
      </c>
      <c r="Y44" s="112"/>
      <c r="Z44" s="114"/>
      <c r="AA44" s="96" t="s">
        <v>186</v>
      </c>
      <c r="AB44" s="115" t="s">
        <v>187</v>
      </c>
      <c r="AC44" s="116">
        <v>0.95</v>
      </c>
    </row>
    <row r="45" spans="1:29" ht="40.5" customHeight="1" x14ac:dyDescent="0.2">
      <c r="A45" s="67"/>
      <c r="B45" s="68"/>
      <c r="C45" s="69"/>
      <c r="D45" s="68"/>
      <c r="E45" s="68"/>
      <c r="F45" s="68"/>
      <c r="G45" s="82"/>
      <c r="H45" s="117">
        <v>2</v>
      </c>
      <c r="I45" s="104" t="s">
        <v>188</v>
      </c>
      <c r="J45" s="104" t="s">
        <v>189</v>
      </c>
      <c r="K45" s="103" t="s">
        <v>57</v>
      </c>
      <c r="L45" s="49" t="s">
        <v>165</v>
      </c>
      <c r="M45" s="103" t="s">
        <v>190</v>
      </c>
      <c r="N45" s="33" t="s">
        <v>55</v>
      </c>
      <c r="O45" s="105">
        <v>3500000</v>
      </c>
      <c r="P45" s="103" t="s">
        <v>190</v>
      </c>
      <c r="Q45" s="103"/>
      <c r="R45" s="74" t="s">
        <v>56</v>
      </c>
      <c r="S45" s="106"/>
      <c r="T45" s="103" t="s">
        <v>57</v>
      </c>
      <c r="U45" s="105">
        <v>3500000</v>
      </c>
      <c r="V45" s="89">
        <v>5</v>
      </c>
      <c r="W45" s="89">
        <v>2</v>
      </c>
      <c r="X45" s="90" t="s">
        <v>185</v>
      </c>
      <c r="Y45" s="118" t="s">
        <v>126</v>
      </c>
      <c r="Z45" s="107">
        <v>1</v>
      </c>
      <c r="AA45" s="64" t="s">
        <v>191</v>
      </c>
      <c r="AB45" s="119" t="s">
        <v>192</v>
      </c>
      <c r="AC45" s="65" t="s">
        <v>103</v>
      </c>
    </row>
    <row r="46" spans="1:29" ht="49.5" customHeight="1" x14ac:dyDescent="0.2">
      <c r="A46" s="67"/>
      <c r="B46" s="68"/>
      <c r="C46" s="69"/>
      <c r="D46" s="68"/>
      <c r="E46" s="68"/>
      <c r="F46" s="68"/>
      <c r="G46" s="82"/>
      <c r="H46" s="117">
        <v>3</v>
      </c>
      <c r="I46" s="104" t="s">
        <v>59</v>
      </c>
      <c r="J46" s="104" t="s">
        <v>193</v>
      </c>
      <c r="K46" s="103" t="s">
        <v>57</v>
      </c>
      <c r="L46" s="49"/>
      <c r="M46" s="103" t="s">
        <v>51</v>
      </c>
      <c r="N46" s="33" t="s">
        <v>55</v>
      </c>
      <c r="O46" s="105">
        <v>100000000</v>
      </c>
      <c r="P46" s="103" t="s">
        <v>51</v>
      </c>
      <c r="Q46" s="103"/>
      <c r="R46" s="74" t="s">
        <v>56</v>
      </c>
      <c r="S46" s="106"/>
      <c r="T46" s="103" t="s">
        <v>57</v>
      </c>
      <c r="U46" s="105">
        <v>100000000</v>
      </c>
      <c r="V46" s="120">
        <v>5</v>
      </c>
      <c r="W46" s="120">
        <v>2</v>
      </c>
      <c r="X46" s="118" t="s">
        <v>126</v>
      </c>
      <c r="Y46" s="120"/>
      <c r="Z46" s="107"/>
      <c r="AA46" s="96" t="s">
        <v>194</v>
      </c>
      <c r="AB46" s="115" t="s">
        <v>195</v>
      </c>
      <c r="AC46" s="116">
        <v>1</v>
      </c>
    </row>
    <row r="47" spans="1:29" ht="56.25" customHeight="1" x14ac:dyDescent="0.2">
      <c r="A47" s="39">
        <v>4</v>
      </c>
      <c r="B47" s="121">
        <v>0</v>
      </c>
      <c r="C47" s="121">
        <v>1</v>
      </c>
      <c r="D47" s="121">
        <v>8</v>
      </c>
      <c r="E47" s="121"/>
      <c r="F47" s="121"/>
      <c r="G47" s="122"/>
      <c r="H47" s="123" t="s">
        <v>48</v>
      </c>
      <c r="I47" s="124" t="s">
        <v>196</v>
      </c>
      <c r="J47" s="125" t="s">
        <v>197</v>
      </c>
      <c r="K47" s="126"/>
      <c r="L47" s="127"/>
      <c r="M47" s="128">
        <v>0.95</v>
      </c>
      <c r="N47" s="33" t="s">
        <v>55</v>
      </c>
      <c r="O47" s="129">
        <f>SUM(O48)</f>
        <v>13800000</v>
      </c>
      <c r="P47" s="128">
        <v>0.95</v>
      </c>
      <c r="Q47" s="126"/>
      <c r="R47" s="74" t="s">
        <v>56</v>
      </c>
      <c r="S47" s="130"/>
      <c r="T47" s="126"/>
      <c r="U47" s="129">
        <f>SUM(U48)</f>
        <v>13800000</v>
      </c>
      <c r="V47" s="120">
        <v>5</v>
      </c>
      <c r="W47" s="120">
        <v>2</v>
      </c>
      <c r="X47" s="118" t="s">
        <v>126</v>
      </c>
      <c r="Y47" s="131" t="s">
        <v>198</v>
      </c>
      <c r="Z47" s="132">
        <v>1</v>
      </c>
      <c r="AA47" s="104" t="s">
        <v>199</v>
      </c>
      <c r="AB47" s="127" t="s">
        <v>200</v>
      </c>
      <c r="AC47" s="133" t="s">
        <v>103</v>
      </c>
    </row>
    <row r="48" spans="1:29" ht="72.75" customHeight="1" x14ac:dyDescent="0.2">
      <c r="A48" s="54">
        <v>4</v>
      </c>
      <c r="B48" s="56">
        <v>0</v>
      </c>
      <c r="C48" s="56">
        <v>1</v>
      </c>
      <c r="D48" s="56">
        <v>8</v>
      </c>
      <c r="E48" s="134">
        <v>1</v>
      </c>
      <c r="F48" s="135"/>
      <c r="G48" s="136"/>
      <c r="H48" s="321" t="s">
        <v>201</v>
      </c>
      <c r="I48" s="322"/>
      <c r="J48" s="125" t="s">
        <v>202</v>
      </c>
      <c r="K48" s="126"/>
      <c r="L48" s="58"/>
      <c r="M48" s="128">
        <v>0.95</v>
      </c>
      <c r="N48" s="33" t="s">
        <v>55</v>
      </c>
      <c r="O48" s="129">
        <f>SUM(O49:O51)</f>
        <v>13800000</v>
      </c>
      <c r="P48" s="128">
        <v>0.95</v>
      </c>
      <c r="Q48" s="126"/>
      <c r="R48" s="74" t="s">
        <v>56</v>
      </c>
      <c r="S48" s="130"/>
      <c r="T48" s="126"/>
      <c r="U48" s="129">
        <f>SUM(U49:U51)</f>
        <v>13800000</v>
      </c>
      <c r="V48" s="120">
        <v>5</v>
      </c>
      <c r="W48" s="120">
        <v>2</v>
      </c>
      <c r="X48" s="118" t="s">
        <v>203</v>
      </c>
      <c r="Y48" s="137"/>
      <c r="Z48" s="138"/>
      <c r="AA48" s="124" t="s">
        <v>204</v>
      </c>
      <c r="AB48" s="125" t="s">
        <v>205</v>
      </c>
      <c r="AC48" s="139">
        <v>0.96</v>
      </c>
    </row>
    <row r="49" spans="1:31" ht="51" customHeight="1" x14ac:dyDescent="0.2">
      <c r="A49" s="67"/>
      <c r="B49" s="68"/>
      <c r="C49" s="69"/>
      <c r="D49" s="68"/>
      <c r="E49" s="68"/>
      <c r="F49" s="140"/>
      <c r="G49" s="141"/>
      <c r="H49" s="111">
        <v>1</v>
      </c>
      <c r="I49" s="36" t="s">
        <v>206</v>
      </c>
      <c r="J49" s="36" t="s">
        <v>193</v>
      </c>
      <c r="K49" s="33" t="s">
        <v>57</v>
      </c>
      <c r="L49" s="85" t="s">
        <v>207</v>
      </c>
      <c r="M49" s="103" t="s">
        <v>190</v>
      </c>
      <c r="N49" s="33" t="s">
        <v>55</v>
      </c>
      <c r="O49" s="73">
        <v>7600000</v>
      </c>
      <c r="P49" s="103" t="s">
        <v>190</v>
      </c>
      <c r="Q49" s="33"/>
      <c r="R49" s="74" t="s">
        <v>56</v>
      </c>
      <c r="S49" s="86"/>
      <c r="T49" s="33" t="s">
        <v>57</v>
      </c>
      <c r="U49" s="73">
        <v>7600000</v>
      </c>
      <c r="V49" s="120">
        <v>5</v>
      </c>
      <c r="W49" s="120">
        <v>2</v>
      </c>
      <c r="X49" s="118" t="s">
        <v>203</v>
      </c>
      <c r="Y49" s="87" t="s">
        <v>198</v>
      </c>
      <c r="Z49" s="88">
        <v>1</v>
      </c>
      <c r="AA49" s="36" t="s">
        <v>208</v>
      </c>
      <c r="AB49" s="33" t="s">
        <v>209</v>
      </c>
      <c r="AC49" s="33" t="s">
        <v>103</v>
      </c>
    </row>
    <row r="50" spans="1:31" ht="47.25" customHeight="1" x14ac:dyDescent="0.2">
      <c r="A50" s="67"/>
      <c r="B50" s="68"/>
      <c r="C50" s="69"/>
      <c r="D50" s="68"/>
      <c r="E50" s="68"/>
      <c r="F50" s="140"/>
      <c r="G50" s="141"/>
      <c r="H50" s="111">
        <v>2</v>
      </c>
      <c r="I50" s="36" t="s">
        <v>210</v>
      </c>
      <c r="J50" s="64" t="s">
        <v>211</v>
      </c>
      <c r="K50" s="65" t="s">
        <v>57</v>
      </c>
      <c r="L50" s="85" t="s">
        <v>165</v>
      </c>
      <c r="M50" s="65" t="s">
        <v>212</v>
      </c>
      <c r="N50" s="33" t="s">
        <v>55</v>
      </c>
      <c r="O50" s="142">
        <v>2500000</v>
      </c>
      <c r="P50" s="65" t="s">
        <v>212</v>
      </c>
      <c r="Q50" s="65"/>
      <c r="R50" s="74" t="s">
        <v>56</v>
      </c>
      <c r="S50" s="97"/>
      <c r="T50" s="65" t="s">
        <v>57</v>
      </c>
      <c r="U50" s="142">
        <v>2500000</v>
      </c>
      <c r="V50" s="120">
        <v>5</v>
      </c>
      <c r="W50" s="120">
        <v>2</v>
      </c>
      <c r="X50" s="118" t="s">
        <v>203</v>
      </c>
      <c r="Y50" s="87" t="s">
        <v>65</v>
      </c>
      <c r="Z50" s="88">
        <v>2</v>
      </c>
      <c r="AA50" s="36" t="s">
        <v>213</v>
      </c>
      <c r="AB50" s="33" t="s">
        <v>214</v>
      </c>
      <c r="AC50" s="33" t="s">
        <v>190</v>
      </c>
    </row>
    <row r="51" spans="1:31" ht="47.25" x14ac:dyDescent="0.2">
      <c r="A51" s="79"/>
      <c r="B51" s="108"/>
      <c r="C51" s="109"/>
      <c r="D51" s="108"/>
      <c r="E51" s="108"/>
      <c r="F51" s="143"/>
      <c r="G51" s="144"/>
      <c r="H51" s="145">
        <v>3</v>
      </c>
      <c r="I51" s="36" t="s">
        <v>215</v>
      </c>
      <c r="J51" s="64" t="s">
        <v>216</v>
      </c>
      <c r="K51" s="65"/>
      <c r="L51" s="85"/>
      <c r="M51" s="65" t="s">
        <v>103</v>
      </c>
      <c r="N51" s="33" t="s">
        <v>55</v>
      </c>
      <c r="O51" s="73">
        <v>3700000</v>
      </c>
      <c r="P51" s="65" t="s">
        <v>103</v>
      </c>
      <c r="Q51" s="65"/>
      <c r="R51" s="74" t="s">
        <v>56</v>
      </c>
      <c r="S51" s="97"/>
      <c r="T51" s="65" t="s">
        <v>57</v>
      </c>
      <c r="U51" s="73">
        <v>3700000</v>
      </c>
      <c r="V51" s="120">
        <v>5</v>
      </c>
      <c r="W51" s="120">
        <v>2</v>
      </c>
      <c r="X51" s="118" t="s">
        <v>203</v>
      </c>
      <c r="Y51" s="87" t="s">
        <v>217</v>
      </c>
      <c r="Z51" s="88">
        <v>3</v>
      </c>
      <c r="AA51" s="36" t="s">
        <v>218</v>
      </c>
      <c r="AB51" s="65" t="s">
        <v>219</v>
      </c>
      <c r="AC51" s="65" t="s">
        <v>190</v>
      </c>
    </row>
    <row r="52" spans="1:31" ht="105" customHeight="1" x14ac:dyDescent="0.2">
      <c r="A52" s="146">
        <v>4</v>
      </c>
      <c r="B52" s="147">
        <v>0</v>
      </c>
      <c r="C52" s="148">
        <v>1</v>
      </c>
      <c r="D52" s="147">
        <v>9</v>
      </c>
      <c r="E52" s="147"/>
      <c r="F52" s="147"/>
      <c r="G52" s="149"/>
      <c r="H52" s="150" t="s">
        <v>185</v>
      </c>
      <c r="I52" s="151" t="s">
        <v>220</v>
      </c>
      <c r="J52" s="151" t="s">
        <v>221</v>
      </c>
      <c r="K52" s="152"/>
      <c r="L52" s="153"/>
      <c r="M52" s="154">
        <v>0.96</v>
      </c>
      <c r="N52" s="152"/>
      <c r="O52" s="155">
        <f>SUM(O53)</f>
        <v>4000000</v>
      </c>
      <c r="P52" s="154">
        <v>0.96</v>
      </c>
      <c r="Q52" s="31"/>
      <c r="R52" s="74" t="s">
        <v>56</v>
      </c>
      <c r="S52" s="95"/>
      <c r="T52" s="152"/>
      <c r="U52" s="155">
        <f>SUM(U53)</f>
        <v>4000000</v>
      </c>
      <c r="V52" s="120">
        <v>5</v>
      </c>
      <c r="W52" s="120">
        <v>2</v>
      </c>
      <c r="X52" s="118" t="s">
        <v>203</v>
      </c>
      <c r="Y52" s="87">
        <v>10</v>
      </c>
      <c r="Z52" s="88">
        <v>4</v>
      </c>
      <c r="AA52" s="36" t="s">
        <v>222</v>
      </c>
      <c r="AB52" s="65" t="s">
        <v>223</v>
      </c>
      <c r="AC52" s="65" t="s">
        <v>103</v>
      </c>
    </row>
    <row r="53" spans="1:31" ht="51.75" customHeight="1" x14ac:dyDescent="0.2">
      <c r="A53" s="54">
        <v>4</v>
      </c>
      <c r="B53" s="55">
        <v>0</v>
      </c>
      <c r="C53" s="56">
        <v>1</v>
      </c>
      <c r="D53" s="55">
        <v>9</v>
      </c>
      <c r="E53" s="55">
        <v>1</v>
      </c>
      <c r="F53" s="156"/>
      <c r="G53" s="157"/>
      <c r="H53" s="323" t="s">
        <v>224</v>
      </c>
      <c r="I53" s="324"/>
      <c r="J53" s="158" t="s">
        <v>225</v>
      </c>
      <c r="K53" s="152"/>
      <c r="L53" s="153"/>
      <c r="M53" s="154">
        <v>0.95</v>
      </c>
      <c r="N53" s="33" t="s">
        <v>55</v>
      </c>
      <c r="O53" s="155">
        <f>SUM(O54)</f>
        <v>4000000</v>
      </c>
      <c r="P53" s="154">
        <v>0.95</v>
      </c>
      <c r="Q53" s="31"/>
      <c r="R53" s="74" t="s">
        <v>56</v>
      </c>
      <c r="S53" s="95"/>
      <c r="T53" s="152"/>
      <c r="U53" s="155">
        <f>SUM(U54)</f>
        <v>4000000</v>
      </c>
      <c r="V53" s="159">
        <v>5</v>
      </c>
      <c r="W53" s="159">
        <v>2</v>
      </c>
      <c r="X53" s="112">
        <v>61</v>
      </c>
      <c r="Y53" s="112"/>
      <c r="Z53" s="114"/>
      <c r="AA53" s="96" t="s">
        <v>226</v>
      </c>
      <c r="AB53" s="115" t="s">
        <v>227</v>
      </c>
      <c r="AC53" s="116">
        <v>0.92</v>
      </c>
    </row>
    <row r="54" spans="1:31" ht="42" customHeight="1" x14ac:dyDescent="0.2">
      <c r="A54" s="67"/>
      <c r="B54" s="68"/>
      <c r="C54" s="69"/>
      <c r="D54" s="68"/>
      <c r="E54" s="68"/>
      <c r="F54" s="140"/>
      <c r="G54" s="82"/>
      <c r="H54" s="111">
        <v>1</v>
      </c>
      <c r="I54" s="36" t="s">
        <v>228</v>
      </c>
      <c r="J54" s="36" t="s">
        <v>229</v>
      </c>
      <c r="K54" s="33" t="s">
        <v>93</v>
      </c>
      <c r="L54" s="85" t="s">
        <v>207</v>
      </c>
      <c r="M54" s="33" t="s">
        <v>51</v>
      </c>
      <c r="N54" s="33" t="s">
        <v>55</v>
      </c>
      <c r="O54" s="73">
        <v>4000000</v>
      </c>
      <c r="P54" s="33" t="s">
        <v>51</v>
      </c>
      <c r="Q54" s="33"/>
      <c r="R54" s="74" t="s">
        <v>56</v>
      </c>
      <c r="S54" s="86"/>
      <c r="T54" s="33" t="s">
        <v>153</v>
      </c>
      <c r="U54" s="73">
        <v>4000000</v>
      </c>
      <c r="V54" s="120">
        <v>5</v>
      </c>
      <c r="W54" s="120">
        <v>2</v>
      </c>
      <c r="X54" s="89">
        <v>61</v>
      </c>
      <c r="Y54" s="90" t="s">
        <v>41</v>
      </c>
      <c r="Z54" s="91">
        <v>1</v>
      </c>
      <c r="AA54" s="64" t="s">
        <v>230</v>
      </c>
      <c r="AB54" s="65" t="s">
        <v>231</v>
      </c>
      <c r="AC54" s="65" t="s">
        <v>63</v>
      </c>
    </row>
    <row r="55" spans="1:31" ht="68.25" customHeight="1" x14ac:dyDescent="0.2">
      <c r="A55" s="160">
        <v>4</v>
      </c>
      <c r="B55" s="161">
        <v>0</v>
      </c>
      <c r="C55" s="162">
        <v>1</v>
      </c>
      <c r="D55" s="161">
        <v>8</v>
      </c>
      <c r="E55" s="161">
        <v>2</v>
      </c>
      <c r="F55" s="163"/>
      <c r="G55" s="164"/>
      <c r="H55" s="165" t="s">
        <v>198</v>
      </c>
      <c r="I55" s="166" t="s">
        <v>232</v>
      </c>
      <c r="J55" s="167" t="s">
        <v>233</v>
      </c>
      <c r="K55" s="168"/>
      <c r="L55" s="85"/>
      <c r="M55" s="169">
        <v>0.9</v>
      </c>
      <c r="N55" s="170"/>
      <c r="O55" s="171">
        <f>SUM(O56+O60+O65+O78)</f>
        <v>361750000</v>
      </c>
      <c r="P55" s="169">
        <v>0.9</v>
      </c>
      <c r="Q55" s="168"/>
      <c r="R55" s="74" t="s">
        <v>56</v>
      </c>
      <c r="S55" s="172"/>
      <c r="T55" s="168"/>
      <c r="U55" s="171">
        <f>SUM(U56+U60+U65+U78)</f>
        <v>361750000</v>
      </c>
      <c r="V55" s="120">
        <v>5</v>
      </c>
      <c r="W55" s="120">
        <v>2</v>
      </c>
      <c r="X55" s="89">
        <v>61</v>
      </c>
      <c r="Y55" s="90" t="s">
        <v>48</v>
      </c>
      <c r="Z55" s="173">
        <v>2</v>
      </c>
      <c r="AA55" s="104" t="s">
        <v>101</v>
      </c>
      <c r="AB55" s="127" t="s">
        <v>234</v>
      </c>
      <c r="AC55" s="168" t="s">
        <v>103</v>
      </c>
    </row>
    <row r="56" spans="1:31" ht="58.5" customHeight="1" x14ac:dyDescent="0.2">
      <c r="A56" s="174">
        <v>4</v>
      </c>
      <c r="B56" s="175">
        <v>0</v>
      </c>
      <c r="C56" s="176">
        <v>1</v>
      </c>
      <c r="D56" s="175">
        <v>8</v>
      </c>
      <c r="E56" s="175">
        <v>2</v>
      </c>
      <c r="F56" s="175">
        <v>1</v>
      </c>
      <c r="G56" s="177"/>
      <c r="H56" s="321" t="s">
        <v>235</v>
      </c>
      <c r="I56" s="322"/>
      <c r="J56" s="167" t="s">
        <v>236</v>
      </c>
      <c r="K56" s="126"/>
      <c r="L56" s="153"/>
      <c r="M56" s="128">
        <v>0.9</v>
      </c>
      <c r="N56" s="178"/>
      <c r="O56" s="171">
        <f>SUM(O57:O59)</f>
        <v>16750000</v>
      </c>
      <c r="P56" s="128">
        <v>0.9</v>
      </c>
      <c r="Q56" s="126"/>
      <c r="R56" s="74" t="s">
        <v>56</v>
      </c>
      <c r="S56" s="179"/>
      <c r="T56" s="126"/>
      <c r="U56" s="171">
        <f>SUM(U57:U59)</f>
        <v>16750000</v>
      </c>
      <c r="V56" s="120">
        <v>5</v>
      </c>
      <c r="W56" s="120">
        <v>2</v>
      </c>
      <c r="X56" s="89">
        <v>61</v>
      </c>
      <c r="Y56" s="90" t="s">
        <v>185</v>
      </c>
      <c r="Z56" s="173">
        <v>3</v>
      </c>
      <c r="AA56" s="104" t="s">
        <v>237</v>
      </c>
      <c r="AB56" s="127" t="s">
        <v>238</v>
      </c>
      <c r="AC56" s="168" t="s">
        <v>51</v>
      </c>
    </row>
    <row r="57" spans="1:31" ht="51.75" customHeight="1" x14ac:dyDescent="0.2">
      <c r="A57" s="44">
        <v>4</v>
      </c>
      <c r="B57" s="45" t="s">
        <v>41</v>
      </c>
      <c r="C57" s="46">
        <v>4</v>
      </c>
      <c r="D57" s="45" t="s">
        <v>41</v>
      </c>
      <c r="E57" s="45">
        <v>5</v>
      </c>
      <c r="F57" s="180">
        <v>23</v>
      </c>
      <c r="G57" s="181" t="s">
        <v>48</v>
      </c>
      <c r="H57" s="71">
        <v>1</v>
      </c>
      <c r="I57" s="36" t="s">
        <v>239</v>
      </c>
      <c r="J57" s="36" t="s">
        <v>240</v>
      </c>
      <c r="K57" s="33" t="s">
        <v>241</v>
      </c>
      <c r="L57" s="33" t="s">
        <v>207</v>
      </c>
      <c r="M57" s="65" t="s">
        <v>103</v>
      </c>
      <c r="N57" s="33" t="s">
        <v>55</v>
      </c>
      <c r="O57" s="182">
        <v>12750000</v>
      </c>
      <c r="P57" s="65" t="s">
        <v>103</v>
      </c>
      <c r="Q57" s="33"/>
      <c r="R57" s="74" t="s">
        <v>56</v>
      </c>
      <c r="S57" s="86"/>
      <c r="T57" s="33" t="s">
        <v>242</v>
      </c>
      <c r="U57" s="182">
        <v>12750000</v>
      </c>
      <c r="V57" s="120">
        <v>5</v>
      </c>
      <c r="W57" s="120">
        <v>2</v>
      </c>
      <c r="X57" s="89">
        <v>61</v>
      </c>
      <c r="Y57" s="90" t="s">
        <v>198</v>
      </c>
      <c r="Z57" s="91">
        <v>4</v>
      </c>
      <c r="AA57" s="64" t="s">
        <v>243</v>
      </c>
      <c r="AB57" s="65" t="s">
        <v>244</v>
      </c>
      <c r="AC57" s="65" t="s">
        <v>103</v>
      </c>
      <c r="AE57">
        <f>AE55*12</f>
        <v>0</v>
      </c>
    </row>
    <row r="58" spans="1:31" ht="51" customHeight="1" x14ac:dyDescent="0.2">
      <c r="A58" s="67"/>
      <c r="B58" s="68"/>
      <c r="C58" s="69"/>
      <c r="D58" s="68"/>
      <c r="E58" s="68"/>
      <c r="F58" s="140"/>
      <c r="G58" s="82"/>
      <c r="H58" s="71">
        <v>2</v>
      </c>
      <c r="I58" s="36" t="s">
        <v>245</v>
      </c>
      <c r="J58" s="36" t="s">
        <v>246</v>
      </c>
      <c r="K58" s="33" t="s">
        <v>241</v>
      </c>
      <c r="L58" s="33"/>
      <c r="M58" s="65" t="s">
        <v>103</v>
      </c>
      <c r="N58" s="33" t="s">
        <v>55</v>
      </c>
      <c r="O58" s="182">
        <v>2000000</v>
      </c>
      <c r="P58" s="65" t="s">
        <v>103</v>
      </c>
      <c r="Q58" s="33"/>
      <c r="R58" s="74" t="s">
        <v>56</v>
      </c>
      <c r="S58" s="86"/>
      <c r="T58" s="33" t="s">
        <v>241</v>
      </c>
      <c r="U58" s="182">
        <v>2000000</v>
      </c>
      <c r="V58" s="120">
        <v>5</v>
      </c>
      <c r="W58" s="120">
        <v>2</v>
      </c>
      <c r="X58" s="89">
        <v>61</v>
      </c>
      <c r="Y58" s="90" t="s">
        <v>126</v>
      </c>
      <c r="Z58" s="88">
        <v>5</v>
      </c>
      <c r="AA58" s="36" t="s">
        <v>247</v>
      </c>
      <c r="AB58" s="33" t="s">
        <v>248</v>
      </c>
      <c r="AC58" s="33" t="s">
        <v>103</v>
      </c>
    </row>
    <row r="59" spans="1:31" ht="51" customHeight="1" x14ac:dyDescent="0.2">
      <c r="A59" s="67"/>
      <c r="B59" s="68"/>
      <c r="C59" s="69"/>
      <c r="D59" s="68"/>
      <c r="E59" s="68"/>
      <c r="F59" s="140"/>
      <c r="G59" s="82"/>
      <c r="H59" s="71">
        <v>3</v>
      </c>
      <c r="I59" s="36" t="s">
        <v>249</v>
      </c>
      <c r="J59" s="36" t="s">
        <v>250</v>
      </c>
      <c r="K59" s="33" t="s">
        <v>241</v>
      </c>
      <c r="L59" s="85" t="s">
        <v>251</v>
      </c>
      <c r="M59" s="65" t="s">
        <v>103</v>
      </c>
      <c r="N59" s="33" t="s">
        <v>55</v>
      </c>
      <c r="O59" s="182">
        <v>2000000</v>
      </c>
      <c r="P59" s="65" t="s">
        <v>103</v>
      </c>
      <c r="Q59" s="33"/>
      <c r="R59" s="74" t="s">
        <v>56</v>
      </c>
      <c r="S59" s="86"/>
      <c r="T59" s="33" t="s">
        <v>57</v>
      </c>
      <c r="U59" s="182">
        <v>2000000</v>
      </c>
      <c r="V59" s="120">
        <v>5</v>
      </c>
      <c r="W59" s="120">
        <v>2</v>
      </c>
      <c r="X59" s="89">
        <v>61</v>
      </c>
      <c r="Y59" s="90" t="s">
        <v>65</v>
      </c>
      <c r="Z59" s="91">
        <v>6</v>
      </c>
      <c r="AA59" s="64" t="s">
        <v>252</v>
      </c>
      <c r="AB59" s="65" t="s">
        <v>253</v>
      </c>
      <c r="AC59" s="65" t="s">
        <v>254</v>
      </c>
    </row>
    <row r="60" spans="1:31" ht="53.25" customHeight="1" x14ac:dyDescent="0.2">
      <c r="A60" s="174">
        <v>4</v>
      </c>
      <c r="B60" s="175">
        <v>0</v>
      </c>
      <c r="C60" s="176">
        <v>1</v>
      </c>
      <c r="D60" s="175">
        <v>8</v>
      </c>
      <c r="E60" s="175">
        <v>2</v>
      </c>
      <c r="F60" s="175">
        <v>2</v>
      </c>
      <c r="G60" s="183"/>
      <c r="H60" s="325" t="s">
        <v>255</v>
      </c>
      <c r="I60" s="326"/>
      <c r="J60" s="167" t="s">
        <v>233</v>
      </c>
      <c r="K60" s="126"/>
      <c r="L60" s="184"/>
      <c r="M60" s="128">
        <v>0.9</v>
      </c>
      <c r="N60" s="126"/>
      <c r="O60" s="185">
        <f>SUM(O61:O64)</f>
        <v>121500000</v>
      </c>
      <c r="P60" s="128">
        <v>0.9</v>
      </c>
      <c r="Q60" s="126"/>
      <c r="R60" s="74" t="s">
        <v>56</v>
      </c>
      <c r="S60" s="179"/>
      <c r="T60" s="126"/>
      <c r="U60" s="185">
        <f>SUM(U61:U64)</f>
        <v>121500000</v>
      </c>
      <c r="V60" s="120">
        <v>5</v>
      </c>
      <c r="W60" s="120">
        <v>2</v>
      </c>
      <c r="X60" s="89">
        <v>61</v>
      </c>
      <c r="Y60" s="90" t="s">
        <v>217</v>
      </c>
      <c r="Z60" s="186">
        <v>7</v>
      </c>
      <c r="AA60" s="104" t="s">
        <v>256</v>
      </c>
      <c r="AB60" s="127" t="s">
        <v>257</v>
      </c>
      <c r="AC60" s="127" t="s">
        <v>103</v>
      </c>
    </row>
    <row r="61" spans="1:31" ht="54" customHeight="1" x14ac:dyDescent="0.2">
      <c r="A61" s="67"/>
      <c r="B61" s="68"/>
      <c r="C61" s="69"/>
      <c r="D61" s="68"/>
      <c r="E61" s="68"/>
      <c r="F61" s="140"/>
      <c r="G61" s="187"/>
      <c r="H61" s="101">
        <v>1</v>
      </c>
      <c r="I61" s="64" t="s">
        <v>258</v>
      </c>
      <c r="J61" s="64" t="s">
        <v>259</v>
      </c>
      <c r="K61" s="33" t="s">
        <v>241</v>
      </c>
      <c r="L61" s="49"/>
      <c r="M61" s="33" t="s">
        <v>51</v>
      </c>
      <c r="N61" s="33" t="s">
        <v>55</v>
      </c>
      <c r="O61" s="188">
        <v>70000000</v>
      </c>
      <c r="P61" s="33" t="s">
        <v>51</v>
      </c>
      <c r="Q61" s="33"/>
      <c r="R61" s="74" t="s">
        <v>56</v>
      </c>
      <c r="S61" s="86"/>
      <c r="T61" s="33" t="s">
        <v>241</v>
      </c>
      <c r="U61" s="188">
        <v>70000000</v>
      </c>
      <c r="V61" s="120">
        <v>5</v>
      </c>
      <c r="W61" s="120">
        <v>2</v>
      </c>
      <c r="X61" s="89">
        <v>61</v>
      </c>
      <c r="Y61" s="90">
        <v>10</v>
      </c>
      <c r="Z61" s="91">
        <v>8</v>
      </c>
      <c r="AA61" s="64" t="s">
        <v>260</v>
      </c>
      <c r="AB61" s="65" t="s">
        <v>261</v>
      </c>
      <c r="AC61" s="65" t="s">
        <v>103</v>
      </c>
    </row>
    <row r="62" spans="1:31" ht="60.75" customHeight="1" x14ac:dyDescent="0.2">
      <c r="A62" s="67"/>
      <c r="B62" s="68"/>
      <c r="C62" s="69"/>
      <c r="D62" s="68"/>
      <c r="E62" s="68"/>
      <c r="F62" s="140"/>
      <c r="G62" s="189"/>
      <c r="H62" s="111">
        <v>2</v>
      </c>
      <c r="I62" s="36" t="s">
        <v>262</v>
      </c>
      <c r="J62" s="36" t="s">
        <v>263</v>
      </c>
      <c r="K62" s="33" t="s">
        <v>241</v>
      </c>
      <c r="L62" s="85" t="s">
        <v>251</v>
      </c>
      <c r="M62" s="65" t="s">
        <v>103</v>
      </c>
      <c r="N62" s="33" t="s">
        <v>55</v>
      </c>
      <c r="O62" s="188">
        <v>6000000</v>
      </c>
      <c r="P62" s="65" t="s">
        <v>103</v>
      </c>
      <c r="Q62" s="33"/>
      <c r="R62" s="74" t="s">
        <v>56</v>
      </c>
      <c r="S62" s="86"/>
      <c r="T62" s="33" t="s">
        <v>241</v>
      </c>
      <c r="U62" s="188">
        <v>6000000</v>
      </c>
      <c r="V62" s="120">
        <v>5</v>
      </c>
      <c r="W62" s="120">
        <v>2</v>
      </c>
      <c r="X62" s="89">
        <v>61</v>
      </c>
      <c r="Y62" s="90">
        <v>19</v>
      </c>
      <c r="Z62" s="88">
        <v>9</v>
      </c>
      <c r="AA62" s="36" t="s">
        <v>264</v>
      </c>
      <c r="AB62" s="33" t="s">
        <v>265</v>
      </c>
      <c r="AC62" s="33" t="s">
        <v>51</v>
      </c>
    </row>
    <row r="63" spans="1:31" ht="60.75" customHeight="1" x14ac:dyDescent="0.2">
      <c r="A63" s="67"/>
      <c r="B63" s="68"/>
      <c r="C63" s="69"/>
      <c r="D63" s="68"/>
      <c r="E63" s="68"/>
      <c r="F63" s="140"/>
      <c r="G63" s="187"/>
      <c r="H63" s="111">
        <v>3</v>
      </c>
      <c r="I63" s="36" t="s">
        <v>266</v>
      </c>
      <c r="J63" s="190" t="s">
        <v>267</v>
      </c>
      <c r="K63" s="191" t="s">
        <v>149</v>
      </c>
      <c r="L63" s="192"/>
      <c r="M63" s="65" t="s">
        <v>103</v>
      </c>
      <c r="N63" s="33" t="s">
        <v>55</v>
      </c>
      <c r="O63" s="188">
        <v>38000000</v>
      </c>
      <c r="P63" s="65" t="s">
        <v>103</v>
      </c>
      <c r="Q63" s="103"/>
      <c r="R63" s="74" t="s">
        <v>56</v>
      </c>
      <c r="S63" s="106"/>
      <c r="T63" s="191" t="s">
        <v>109</v>
      </c>
      <c r="U63" s="188">
        <v>38000000</v>
      </c>
      <c r="V63" s="120">
        <v>5</v>
      </c>
      <c r="W63" s="120">
        <v>2</v>
      </c>
      <c r="X63" s="89">
        <v>61</v>
      </c>
      <c r="Y63" s="90">
        <v>21</v>
      </c>
      <c r="Z63" s="132">
        <v>10</v>
      </c>
      <c r="AA63" s="190" t="s">
        <v>268</v>
      </c>
      <c r="AB63" s="191" t="s">
        <v>269</v>
      </c>
      <c r="AC63" s="65" t="s">
        <v>103</v>
      </c>
    </row>
    <row r="64" spans="1:31" ht="60.75" customHeight="1" x14ac:dyDescent="0.2">
      <c r="A64" s="67"/>
      <c r="B64" s="68"/>
      <c r="C64" s="69"/>
      <c r="D64" s="68"/>
      <c r="E64" s="68"/>
      <c r="F64" s="140"/>
      <c r="G64" s="187"/>
      <c r="H64" s="111">
        <v>4</v>
      </c>
      <c r="I64" s="36" t="s">
        <v>270</v>
      </c>
      <c r="J64" s="190" t="s">
        <v>271</v>
      </c>
      <c r="K64" s="191" t="s">
        <v>149</v>
      </c>
      <c r="L64" s="192"/>
      <c r="M64" s="65" t="s">
        <v>103</v>
      </c>
      <c r="N64" s="33" t="s">
        <v>55</v>
      </c>
      <c r="O64" s="188">
        <v>7500000</v>
      </c>
      <c r="P64" s="65" t="s">
        <v>103</v>
      </c>
      <c r="Q64" s="103"/>
      <c r="R64" s="74" t="s">
        <v>56</v>
      </c>
      <c r="S64" s="106"/>
      <c r="T64" s="191" t="s">
        <v>51</v>
      </c>
      <c r="U64" s="188">
        <v>7500000</v>
      </c>
      <c r="V64" s="120">
        <v>5</v>
      </c>
      <c r="W64" s="120">
        <v>2</v>
      </c>
      <c r="X64" s="89">
        <v>61</v>
      </c>
      <c r="Y64" s="90">
        <v>27</v>
      </c>
      <c r="Z64" s="132">
        <v>11</v>
      </c>
      <c r="AA64" s="190" t="s">
        <v>272</v>
      </c>
      <c r="AB64" s="191" t="s">
        <v>273</v>
      </c>
      <c r="AC64" s="65" t="s">
        <v>51</v>
      </c>
    </row>
    <row r="65" spans="1:29" ht="67.5" customHeight="1" x14ac:dyDescent="0.2">
      <c r="A65" s="54">
        <v>4</v>
      </c>
      <c r="B65" s="55">
        <v>0</v>
      </c>
      <c r="C65" s="56">
        <v>1</v>
      </c>
      <c r="D65" s="55">
        <v>8</v>
      </c>
      <c r="E65" s="55">
        <v>2</v>
      </c>
      <c r="F65" s="55">
        <v>3</v>
      </c>
      <c r="G65" s="193"/>
      <c r="H65" s="327" t="s">
        <v>274</v>
      </c>
      <c r="I65" s="328"/>
      <c r="J65" s="125" t="s">
        <v>275</v>
      </c>
      <c r="K65" s="194"/>
      <c r="L65" s="48"/>
      <c r="M65" s="195">
        <v>0.8</v>
      </c>
      <c r="N65" s="126"/>
      <c r="O65" s="185">
        <f>SUM(O66:O77)</f>
        <v>163500000</v>
      </c>
      <c r="P65" s="195">
        <v>0.8</v>
      </c>
      <c r="Q65" s="126"/>
      <c r="R65" s="74" t="s">
        <v>56</v>
      </c>
      <c r="S65" s="179"/>
      <c r="T65" s="194"/>
      <c r="U65" s="185">
        <f>SUM(U66:U77)</f>
        <v>163500000</v>
      </c>
      <c r="V65" s="196">
        <v>5</v>
      </c>
      <c r="W65" s="196">
        <v>2</v>
      </c>
      <c r="X65" s="83">
        <v>61</v>
      </c>
      <c r="Y65" s="84">
        <v>30</v>
      </c>
      <c r="Z65" s="186">
        <v>12</v>
      </c>
      <c r="AA65" s="104" t="s">
        <v>276</v>
      </c>
      <c r="AB65" s="197" t="s">
        <v>277</v>
      </c>
      <c r="AC65" s="198" t="s">
        <v>103</v>
      </c>
    </row>
    <row r="66" spans="1:29" ht="48.75" customHeight="1" x14ac:dyDescent="0.2">
      <c r="A66" s="67"/>
      <c r="B66" s="68"/>
      <c r="C66" s="69"/>
      <c r="D66" s="68"/>
      <c r="E66" s="68"/>
      <c r="F66" s="140"/>
      <c r="G66" s="82"/>
      <c r="H66" s="111">
        <v>1</v>
      </c>
      <c r="I66" s="36" t="s">
        <v>278</v>
      </c>
      <c r="J66" s="36" t="s">
        <v>279</v>
      </c>
      <c r="K66" s="33" t="s">
        <v>153</v>
      </c>
      <c r="L66" s="92"/>
      <c r="M66" s="65" t="s">
        <v>103</v>
      </c>
      <c r="N66" s="33" t="s">
        <v>55</v>
      </c>
      <c r="O66" s="182">
        <v>37500000</v>
      </c>
      <c r="P66" s="65" t="s">
        <v>103</v>
      </c>
      <c r="Q66" s="33"/>
      <c r="R66" s="74" t="s">
        <v>56</v>
      </c>
      <c r="S66" s="86"/>
      <c r="T66" s="33" t="s">
        <v>153</v>
      </c>
      <c r="U66" s="182">
        <v>37500000</v>
      </c>
      <c r="V66" s="196">
        <v>5</v>
      </c>
      <c r="W66" s="196">
        <v>2</v>
      </c>
      <c r="X66" s="83">
        <v>61</v>
      </c>
      <c r="Y66" s="84">
        <v>36</v>
      </c>
      <c r="Z66" s="91">
        <v>11</v>
      </c>
      <c r="AA66" s="64" t="s">
        <v>280</v>
      </c>
      <c r="AB66" s="65" t="s">
        <v>281</v>
      </c>
      <c r="AC66" s="65" t="s">
        <v>254</v>
      </c>
    </row>
    <row r="67" spans="1:29" ht="42" customHeight="1" x14ac:dyDescent="0.2">
      <c r="A67" s="79"/>
      <c r="B67" s="80"/>
      <c r="C67" s="81"/>
      <c r="D67" s="80"/>
      <c r="E67" s="80"/>
      <c r="F67" s="199"/>
      <c r="G67" s="82"/>
      <c r="H67" s="111">
        <v>2</v>
      </c>
      <c r="I67" s="36" t="s">
        <v>282</v>
      </c>
      <c r="J67" s="36" t="s">
        <v>283</v>
      </c>
      <c r="K67" s="33" t="s">
        <v>153</v>
      </c>
      <c r="L67" s="92"/>
      <c r="M67" s="65" t="s">
        <v>103</v>
      </c>
      <c r="N67" s="33" t="s">
        <v>55</v>
      </c>
      <c r="O67" s="182">
        <v>10000000</v>
      </c>
      <c r="P67" s="65" t="s">
        <v>103</v>
      </c>
      <c r="Q67" s="98"/>
      <c r="R67" s="74" t="s">
        <v>56</v>
      </c>
      <c r="S67" s="86"/>
      <c r="T67" s="33" t="s">
        <v>153</v>
      </c>
      <c r="U67" s="182">
        <v>10000000</v>
      </c>
      <c r="V67" s="196">
        <v>5</v>
      </c>
      <c r="W67" s="196">
        <v>2</v>
      </c>
      <c r="X67" s="83">
        <v>61</v>
      </c>
      <c r="Y67" s="84">
        <v>39</v>
      </c>
      <c r="Z67" s="91">
        <v>12</v>
      </c>
      <c r="AA67" s="64" t="s">
        <v>284</v>
      </c>
      <c r="AB67" s="65" t="s">
        <v>285</v>
      </c>
      <c r="AC67" s="65" t="s">
        <v>103</v>
      </c>
    </row>
    <row r="68" spans="1:29" ht="50.25" customHeight="1" x14ac:dyDescent="0.2">
      <c r="A68" s="67"/>
      <c r="B68" s="68"/>
      <c r="C68" s="69"/>
      <c r="D68" s="68"/>
      <c r="E68" s="68"/>
      <c r="F68" s="140"/>
      <c r="G68" s="82"/>
      <c r="H68" s="111">
        <v>3</v>
      </c>
      <c r="I68" s="36" t="s">
        <v>286</v>
      </c>
      <c r="J68" s="36" t="s">
        <v>287</v>
      </c>
      <c r="K68" s="33" t="s">
        <v>153</v>
      </c>
      <c r="L68" s="92"/>
      <c r="M68" s="65" t="s">
        <v>103</v>
      </c>
      <c r="N68" s="33" t="s">
        <v>55</v>
      </c>
      <c r="O68" s="182">
        <v>6000000</v>
      </c>
      <c r="P68" s="65" t="s">
        <v>103</v>
      </c>
      <c r="Q68" s="98"/>
      <c r="R68" s="74" t="s">
        <v>56</v>
      </c>
      <c r="S68" s="86"/>
      <c r="T68" s="33" t="s">
        <v>153</v>
      </c>
      <c r="U68" s="182">
        <v>6000000</v>
      </c>
      <c r="V68" s="196">
        <v>5</v>
      </c>
      <c r="W68" s="196">
        <v>2</v>
      </c>
      <c r="X68" s="83">
        <v>61</v>
      </c>
      <c r="Y68" s="84">
        <v>42</v>
      </c>
      <c r="Z68" s="91">
        <v>13</v>
      </c>
      <c r="AA68" s="64" t="s">
        <v>288</v>
      </c>
      <c r="AB68" s="65" t="s">
        <v>289</v>
      </c>
      <c r="AC68" s="65" t="s">
        <v>103</v>
      </c>
    </row>
    <row r="69" spans="1:29" ht="54.75" customHeight="1" x14ac:dyDescent="0.2">
      <c r="A69" s="67"/>
      <c r="B69" s="68"/>
      <c r="C69" s="69"/>
      <c r="D69" s="68"/>
      <c r="E69" s="68"/>
      <c r="F69" s="140"/>
      <c r="G69" s="82"/>
      <c r="H69" s="111">
        <v>4</v>
      </c>
      <c r="I69" s="36" t="s">
        <v>290</v>
      </c>
      <c r="J69" s="36" t="s">
        <v>283</v>
      </c>
      <c r="K69" s="33" t="s">
        <v>153</v>
      </c>
      <c r="L69" s="92"/>
      <c r="M69" s="65" t="s">
        <v>103</v>
      </c>
      <c r="N69" s="33" t="s">
        <v>55</v>
      </c>
      <c r="O69" s="182">
        <v>6000000</v>
      </c>
      <c r="P69" s="65" t="s">
        <v>103</v>
      </c>
      <c r="Q69" s="33"/>
      <c r="R69" s="74" t="s">
        <v>56</v>
      </c>
      <c r="S69" s="86"/>
      <c r="T69" s="33" t="s">
        <v>153</v>
      </c>
      <c r="U69" s="182">
        <v>6000000</v>
      </c>
      <c r="V69" s="196">
        <v>5</v>
      </c>
      <c r="W69" s="196">
        <v>2</v>
      </c>
      <c r="X69" s="83">
        <v>61</v>
      </c>
      <c r="Y69" s="84">
        <v>43</v>
      </c>
      <c r="Z69" s="91">
        <v>14</v>
      </c>
      <c r="AA69" s="64" t="s">
        <v>291</v>
      </c>
      <c r="AB69" s="65" t="s">
        <v>292</v>
      </c>
      <c r="AC69" s="65" t="s">
        <v>103</v>
      </c>
    </row>
    <row r="70" spans="1:29" ht="42" customHeight="1" x14ac:dyDescent="0.2">
      <c r="A70" s="79"/>
      <c r="B70" s="80"/>
      <c r="C70" s="81"/>
      <c r="D70" s="80"/>
      <c r="E70" s="80"/>
      <c r="F70" s="199"/>
      <c r="G70" s="82"/>
      <c r="H70" s="111">
        <v>5</v>
      </c>
      <c r="I70" s="36" t="s">
        <v>293</v>
      </c>
      <c r="J70" s="36" t="s">
        <v>294</v>
      </c>
      <c r="K70" s="33" t="s">
        <v>93</v>
      </c>
      <c r="L70" s="92"/>
      <c r="M70" s="65" t="s">
        <v>103</v>
      </c>
      <c r="N70" s="33" t="s">
        <v>55</v>
      </c>
      <c r="O70" s="182">
        <v>5000000</v>
      </c>
      <c r="P70" s="65" t="s">
        <v>103</v>
      </c>
      <c r="Q70" s="33"/>
      <c r="R70" s="74" t="s">
        <v>56</v>
      </c>
      <c r="S70" s="86"/>
      <c r="T70" s="33" t="s">
        <v>295</v>
      </c>
      <c r="U70" s="182">
        <v>5000000</v>
      </c>
      <c r="V70" s="196">
        <v>5</v>
      </c>
      <c r="W70" s="196">
        <v>2</v>
      </c>
      <c r="X70" s="83">
        <v>61</v>
      </c>
      <c r="Y70" s="84">
        <v>46</v>
      </c>
      <c r="Z70" s="91">
        <v>15</v>
      </c>
      <c r="AA70" s="64" t="s">
        <v>296</v>
      </c>
      <c r="AB70" s="65" t="s">
        <v>297</v>
      </c>
      <c r="AC70" s="65" t="s">
        <v>103</v>
      </c>
    </row>
    <row r="71" spans="1:29" ht="62.25" customHeight="1" x14ac:dyDescent="0.2">
      <c r="A71" s="67"/>
      <c r="B71" s="68"/>
      <c r="C71" s="69"/>
      <c r="D71" s="68"/>
      <c r="E71" s="68"/>
      <c r="F71" s="140"/>
      <c r="G71" s="82"/>
      <c r="H71" s="111">
        <v>6</v>
      </c>
      <c r="I71" s="36" t="s">
        <v>298</v>
      </c>
      <c r="J71" s="36" t="s">
        <v>299</v>
      </c>
      <c r="K71" s="33" t="s">
        <v>51</v>
      </c>
      <c r="L71" s="92"/>
      <c r="M71" s="65" t="s">
        <v>103</v>
      </c>
      <c r="N71" s="33" t="s">
        <v>55</v>
      </c>
      <c r="O71" s="182">
        <v>10000000</v>
      </c>
      <c r="P71" s="65" t="s">
        <v>103</v>
      </c>
      <c r="Q71" s="33"/>
      <c r="R71" s="74" t="s">
        <v>56</v>
      </c>
      <c r="S71" s="86"/>
      <c r="T71" s="33" t="s">
        <v>295</v>
      </c>
      <c r="U71" s="182">
        <v>10000000</v>
      </c>
      <c r="V71" s="196">
        <v>5</v>
      </c>
      <c r="W71" s="196">
        <v>2</v>
      </c>
      <c r="X71" s="83">
        <v>61</v>
      </c>
      <c r="Y71" s="84">
        <v>47</v>
      </c>
      <c r="Z71" s="91">
        <v>16</v>
      </c>
      <c r="AA71" s="64" t="s">
        <v>300</v>
      </c>
      <c r="AB71" s="65" t="s">
        <v>301</v>
      </c>
      <c r="AC71" s="65" t="s">
        <v>103</v>
      </c>
    </row>
    <row r="72" spans="1:29" ht="60" customHeight="1" x14ac:dyDescent="0.2">
      <c r="A72" s="67"/>
      <c r="B72" s="68"/>
      <c r="C72" s="69"/>
      <c r="D72" s="68"/>
      <c r="E72" s="68"/>
      <c r="F72" s="140"/>
      <c r="G72" s="82"/>
      <c r="H72" s="111">
        <v>7</v>
      </c>
      <c r="I72" s="36" t="s">
        <v>302</v>
      </c>
      <c r="J72" s="36" t="s">
        <v>303</v>
      </c>
      <c r="K72" s="33" t="s">
        <v>93</v>
      </c>
      <c r="L72" s="92"/>
      <c r="M72" s="65" t="s">
        <v>103</v>
      </c>
      <c r="N72" s="33" t="s">
        <v>55</v>
      </c>
      <c r="O72" s="182">
        <v>20000000</v>
      </c>
      <c r="P72" s="65" t="s">
        <v>103</v>
      </c>
      <c r="Q72" s="33"/>
      <c r="R72" s="74" t="s">
        <v>56</v>
      </c>
      <c r="S72" s="86"/>
      <c r="T72" s="33" t="s">
        <v>81</v>
      </c>
      <c r="U72" s="182">
        <v>20000000</v>
      </c>
      <c r="V72" s="196">
        <v>5</v>
      </c>
      <c r="W72" s="196">
        <v>2</v>
      </c>
      <c r="X72" s="83">
        <v>61</v>
      </c>
      <c r="Y72" s="84">
        <v>48</v>
      </c>
      <c r="Z72" s="91">
        <v>17</v>
      </c>
      <c r="AA72" s="64" t="s">
        <v>304</v>
      </c>
      <c r="AB72" s="65" t="s">
        <v>305</v>
      </c>
      <c r="AC72" s="65" t="s">
        <v>103</v>
      </c>
    </row>
    <row r="73" spans="1:29" ht="58.5" customHeight="1" x14ac:dyDescent="0.2">
      <c r="A73" s="67"/>
      <c r="B73" s="68"/>
      <c r="C73" s="69"/>
      <c r="D73" s="68"/>
      <c r="E73" s="68"/>
      <c r="F73" s="140"/>
      <c r="G73" s="82"/>
      <c r="H73" s="111">
        <v>8</v>
      </c>
      <c r="I73" s="36" t="s">
        <v>306</v>
      </c>
      <c r="J73" s="36" t="s">
        <v>307</v>
      </c>
      <c r="K73" s="33" t="s">
        <v>93</v>
      </c>
      <c r="L73" s="92"/>
      <c r="M73" s="65" t="s">
        <v>103</v>
      </c>
      <c r="N73" s="33" t="s">
        <v>55</v>
      </c>
      <c r="O73" s="182">
        <v>25000000</v>
      </c>
      <c r="P73" s="65" t="s">
        <v>103</v>
      </c>
      <c r="Q73" s="33"/>
      <c r="R73" s="74" t="s">
        <v>56</v>
      </c>
      <c r="S73" s="86"/>
      <c r="T73" s="33" t="s">
        <v>295</v>
      </c>
      <c r="U73" s="182">
        <v>25000000</v>
      </c>
      <c r="V73" s="196">
        <v>5</v>
      </c>
      <c r="W73" s="196">
        <v>2</v>
      </c>
      <c r="X73" s="83">
        <v>61</v>
      </c>
      <c r="Y73" s="84">
        <v>50</v>
      </c>
      <c r="Z73" s="91">
        <v>18</v>
      </c>
      <c r="AA73" s="64" t="s">
        <v>308</v>
      </c>
      <c r="AB73" s="65" t="s">
        <v>309</v>
      </c>
      <c r="AC73" s="65" t="s">
        <v>103</v>
      </c>
    </row>
    <row r="74" spans="1:29" ht="51.75" customHeight="1" x14ac:dyDescent="0.2">
      <c r="A74" s="67"/>
      <c r="B74" s="68"/>
      <c r="C74" s="69"/>
      <c r="D74" s="68"/>
      <c r="E74" s="68"/>
      <c r="F74" s="140"/>
      <c r="G74" s="82"/>
      <c r="H74" s="111">
        <v>9</v>
      </c>
      <c r="I74" s="36" t="s">
        <v>310</v>
      </c>
      <c r="J74" s="36" t="s">
        <v>311</v>
      </c>
      <c r="K74" s="33" t="s">
        <v>93</v>
      </c>
      <c r="L74" s="92"/>
      <c r="M74" s="65" t="s">
        <v>103</v>
      </c>
      <c r="N74" s="33" t="s">
        <v>55</v>
      </c>
      <c r="O74" s="182">
        <v>20000000</v>
      </c>
      <c r="P74" s="65" t="s">
        <v>103</v>
      </c>
      <c r="Q74" s="33"/>
      <c r="R74" s="74" t="s">
        <v>56</v>
      </c>
      <c r="S74" s="86"/>
      <c r="T74" s="33" t="s">
        <v>312</v>
      </c>
      <c r="U74" s="182">
        <v>20000000</v>
      </c>
      <c r="V74" s="196">
        <v>5</v>
      </c>
      <c r="W74" s="196">
        <v>2</v>
      </c>
      <c r="X74" s="83">
        <v>61</v>
      </c>
      <c r="Y74" s="84">
        <v>51</v>
      </c>
      <c r="Z74" s="88">
        <v>19</v>
      </c>
      <c r="AA74" s="36" t="s">
        <v>313</v>
      </c>
      <c r="AB74" s="33" t="s">
        <v>314</v>
      </c>
      <c r="AC74" s="33" t="s">
        <v>103</v>
      </c>
    </row>
    <row r="75" spans="1:29" ht="51.75" customHeight="1" x14ac:dyDescent="0.2">
      <c r="A75" s="79"/>
      <c r="B75" s="108"/>
      <c r="C75" s="109"/>
      <c r="D75" s="108"/>
      <c r="E75" s="108"/>
      <c r="F75" s="143"/>
      <c r="G75" s="200"/>
      <c r="H75" s="145">
        <v>10</v>
      </c>
      <c r="I75" s="64" t="s">
        <v>315</v>
      </c>
      <c r="J75" s="64" t="s">
        <v>316</v>
      </c>
      <c r="K75" s="65" t="s">
        <v>93</v>
      </c>
      <c r="L75" s="201"/>
      <c r="M75" s="65" t="s">
        <v>103</v>
      </c>
      <c r="N75" s="33" t="s">
        <v>55</v>
      </c>
      <c r="O75" s="142">
        <v>10000000</v>
      </c>
      <c r="P75" s="65" t="s">
        <v>103</v>
      </c>
      <c r="Q75" s="65"/>
      <c r="R75" s="74" t="s">
        <v>56</v>
      </c>
      <c r="S75" s="97"/>
      <c r="T75" s="65" t="s">
        <v>153</v>
      </c>
      <c r="U75" s="142">
        <v>10000000</v>
      </c>
      <c r="V75" s="196">
        <v>5</v>
      </c>
      <c r="W75" s="196">
        <v>2</v>
      </c>
      <c r="X75" s="83">
        <v>61</v>
      </c>
      <c r="Y75" s="84">
        <v>57</v>
      </c>
      <c r="Z75" s="91">
        <v>20</v>
      </c>
      <c r="AA75" s="64" t="s">
        <v>302</v>
      </c>
      <c r="AB75" s="65" t="s">
        <v>317</v>
      </c>
      <c r="AC75" s="65" t="s">
        <v>51</v>
      </c>
    </row>
    <row r="76" spans="1:29" ht="54" customHeight="1" x14ac:dyDescent="0.2">
      <c r="A76" s="79"/>
      <c r="B76" s="80"/>
      <c r="C76" s="81"/>
      <c r="D76" s="80"/>
      <c r="E76" s="80"/>
      <c r="F76" s="199"/>
      <c r="G76" s="200"/>
      <c r="H76" s="145">
        <v>11</v>
      </c>
      <c r="I76" s="64" t="s">
        <v>276</v>
      </c>
      <c r="J76" s="64" t="s">
        <v>318</v>
      </c>
      <c r="K76" s="65" t="s">
        <v>93</v>
      </c>
      <c r="L76" s="201"/>
      <c r="M76" s="65" t="s">
        <v>103</v>
      </c>
      <c r="N76" s="33" t="s">
        <v>55</v>
      </c>
      <c r="O76" s="142">
        <v>8000000</v>
      </c>
      <c r="P76" s="65" t="s">
        <v>103</v>
      </c>
      <c r="Q76" s="65"/>
      <c r="R76" s="74" t="s">
        <v>56</v>
      </c>
      <c r="S76" s="97"/>
      <c r="T76" s="65" t="s">
        <v>104</v>
      </c>
      <c r="U76" s="142">
        <v>8000000</v>
      </c>
      <c r="V76" s="196">
        <v>5</v>
      </c>
      <c r="W76" s="196">
        <v>2</v>
      </c>
      <c r="X76" s="83">
        <v>61</v>
      </c>
      <c r="Y76" s="84">
        <v>61</v>
      </c>
      <c r="Z76" s="91">
        <v>21</v>
      </c>
      <c r="AA76" s="64" t="s">
        <v>319</v>
      </c>
      <c r="AB76" s="65" t="s">
        <v>320</v>
      </c>
      <c r="AC76" s="65" t="s">
        <v>103</v>
      </c>
    </row>
    <row r="77" spans="1:29" ht="54" customHeight="1" x14ac:dyDescent="0.2">
      <c r="A77" s="79"/>
      <c r="B77" s="80"/>
      <c r="C77" s="81"/>
      <c r="D77" s="80"/>
      <c r="E77" s="80"/>
      <c r="F77" s="199"/>
      <c r="G77" s="200"/>
      <c r="H77" s="145">
        <v>12</v>
      </c>
      <c r="I77" s="64" t="s">
        <v>321</v>
      </c>
      <c r="J77" s="64" t="s">
        <v>322</v>
      </c>
      <c r="K77" s="65" t="s">
        <v>93</v>
      </c>
      <c r="L77" s="201"/>
      <c r="M77" s="65" t="s">
        <v>103</v>
      </c>
      <c r="N77" s="33" t="s">
        <v>55</v>
      </c>
      <c r="O77" s="142">
        <v>6000000</v>
      </c>
      <c r="P77" s="65" t="s">
        <v>103</v>
      </c>
      <c r="Q77" s="65"/>
      <c r="R77" s="74" t="s">
        <v>56</v>
      </c>
      <c r="S77" s="97"/>
      <c r="T77" s="65" t="s">
        <v>104</v>
      </c>
      <c r="U77" s="142">
        <v>6000000</v>
      </c>
      <c r="V77" s="89"/>
      <c r="W77" s="89"/>
      <c r="X77" s="89"/>
      <c r="Y77" s="89"/>
      <c r="Z77" s="91"/>
      <c r="AA77" s="64"/>
      <c r="AB77" s="65"/>
      <c r="AC77" s="65"/>
    </row>
    <row r="78" spans="1:29" ht="70.5" customHeight="1" x14ac:dyDescent="0.2">
      <c r="A78" s="54">
        <v>4</v>
      </c>
      <c r="B78" s="55">
        <v>0</v>
      </c>
      <c r="C78" s="56">
        <v>1</v>
      </c>
      <c r="D78" s="55">
        <v>8</v>
      </c>
      <c r="E78" s="55">
        <v>2</v>
      </c>
      <c r="F78" s="55">
        <v>4</v>
      </c>
      <c r="G78" s="93"/>
      <c r="H78" s="319" t="s">
        <v>323</v>
      </c>
      <c r="I78" s="320"/>
      <c r="J78" s="152" t="s">
        <v>233</v>
      </c>
      <c r="K78" s="31"/>
      <c r="L78" s="42"/>
      <c r="M78" s="50">
        <v>0.9</v>
      </c>
      <c r="N78" s="33" t="s">
        <v>55</v>
      </c>
      <c r="O78" s="100">
        <f>SUM(O79:O81)</f>
        <v>60000000</v>
      </c>
      <c r="P78" s="50">
        <v>0.9</v>
      </c>
      <c r="Q78" s="31"/>
      <c r="R78" s="74" t="s">
        <v>56</v>
      </c>
      <c r="S78" s="95"/>
      <c r="T78" s="31"/>
      <c r="U78" s="100">
        <f>SUM(U79:U81)</f>
        <v>60000000</v>
      </c>
      <c r="V78" s="112"/>
      <c r="W78" s="112"/>
      <c r="X78" s="112"/>
      <c r="Y78" s="112"/>
      <c r="Z78" s="114"/>
      <c r="AA78" s="96"/>
      <c r="AB78" s="115"/>
      <c r="AC78" s="115"/>
    </row>
    <row r="79" spans="1:29" ht="69" customHeight="1" x14ac:dyDescent="0.2">
      <c r="A79" s="67"/>
      <c r="B79" s="68"/>
      <c r="C79" s="69"/>
      <c r="D79" s="68"/>
      <c r="E79" s="68"/>
      <c r="F79" s="140"/>
      <c r="G79" s="82"/>
      <c r="H79" s="111">
        <v>1</v>
      </c>
      <c r="I79" s="36" t="s">
        <v>324</v>
      </c>
      <c r="J79" s="190" t="s">
        <v>325</v>
      </c>
      <c r="K79" s="103" t="s">
        <v>241</v>
      </c>
      <c r="L79" s="103" t="s">
        <v>64</v>
      </c>
      <c r="M79" s="103" t="s">
        <v>51</v>
      </c>
      <c r="N79" s="33" t="s">
        <v>55</v>
      </c>
      <c r="O79" s="202">
        <v>40000000</v>
      </c>
      <c r="P79" s="103" t="s">
        <v>51</v>
      </c>
      <c r="Q79" s="98"/>
      <c r="R79" s="74" t="s">
        <v>56</v>
      </c>
      <c r="S79" s="86"/>
      <c r="T79" s="103" t="s">
        <v>241</v>
      </c>
      <c r="U79" s="202">
        <v>40000000</v>
      </c>
      <c r="V79" s="89"/>
      <c r="W79" s="89"/>
      <c r="X79" s="89"/>
      <c r="Y79" s="89"/>
      <c r="Z79" s="91"/>
      <c r="AA79" s="64"/>
      <c r="AB79" s="65"/>
      <c r="AC79" s="65"/>
    </row>
    <row r="80" spans="1:29" ht="69" customHeight="1" x14ac:dyDescent="0.2">
      <c r="A80" s="79"/>
      <c r="B80" s="80"/>
      <c r="C80" s="81"/>
      <c r="D80" s="80"/>
      <c r="E80" s="80"/>
      <c r="F80" s="199"/>
      <c r="G80" s="82"/>
      <c r="H80" s="111">
        <v>2</v>
      </c>
      <c r="I80" s="36" t="s">
        <v>326</v>
      </c>
      <c r="J80" s="36" t="s">
        <v>327</v>
      </c>
      <c r="K80" s="33" t="s">
        <v>241</v>
      </c>
      <c r="L80" s="33" t="s">
        <v>207</v>
      </c>
      <c r="M80" s="65" t="s">
        <v>103</v>
      </c>
      <c r="N80" s="33" t="s">
        <v>55</v>
      </c>
      <c r="O80" s="202">
        <v>10000000</v>
      </c>
      <c r="P80" s="65" t="s">
        <v>103</v>
      </c>
      <c r="Q80" s="33"/>
      <c r="R80" s="74" t="s">
        <v>56</v>
      </c>
      <c r="S80" s="86"/>
      <c r="T80" s="33" t="s">
        <v>241</v>
      </c>
      <c r="U80" s="202">
        <v>10000000</v>
      </c>
      <c r="V80" s="89"/>
      <c r="W80" s="89"/>
      <c r="X80" s="89"/>
      <c r="Y80" s="89"/>
      <c r="Z80" s="91"/>
      <c r="AA80" s="64"/>
      <c r="AB80" s="65"/>
      <c r="AC80" s="65"/>
    </row>
    <row r="81" spans="1:31" ht="37.5" customHeight="1" thickBot="1" x14ac:dyDescent="0.25">
      <c r="A81" s="203"/>
      <c r="B81" s="204"/>
      <c r="C81" s="205"/>
      <c r="D81" s="204"/>
      <c r="E81" s="204"/>
      <c r="F81" s="206"/>
      <c r="G81" s="207"/>
      <c r="H81" s="208">
        <v>3</v>
      </c>
      <c r="I81" s="209" t="s">
        <v>328</v>
      </c>
      <c r="J81" s="209" t="s">
        <v>329</v>
      </c>
      <c r="K81" s="210" t="s">
        <v>241</v>
      </c>
      <c r="L81" s="211"/>
      <c r="M81" s="210" t="s">
        <v>103</v>
      </c>
      <c r="N81" s="103" t="s">
        <v>55</v>
      </c>
      <c r="O81" s="202">
        <v>10000000</v>
      </c>
      <c r="P81" s="103" t="s">
        <v>103</v>
      </c>
      <c r="Q81" s="210"/>
      <c r="R81" s="212" t="s">
        <v>330</v>
      </c>
      <c r="S81" s="213"/>
      <c r="T81" s="210" t="s">
        <v>241</v>
      </c>
      <c r="U81" s="214">
        <v>10000000</v>
      </c>
      <c r="V81" s="215"/>
      <c r="W81" s="215"/>
      <c r="X81" s="215"/>
      <c r="Y81" s="215"/>
      <c r="Z81" s="216"/>
      <c r="AA81" s="209"/>
      <c r="AB81" s="210"/>
      <c r="AC81" s="210"/>
    </row>
    <row r="82" spans="1:31" ht="16.5" thickTop="1" x14ac:dyDescent="0.2">
      <c r="G82" s="217"/>
      <c r="H82" s="218"/>
      <c r="I82" s="218"/>
      <c r="J82" s="218"/>
      <c r="K82" s="218"/>
      <c r="L82" s="218"/>
      <c r="M82" s="218"/>
      <c r="N82" s="219"/>
      <c r="O82" s="219"/>
      <c r="P82" s="220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E82" s="221"/>
    </row>
    <row r="83" spans="1:31" ht="15.75" x14ac:dyDescent="0.2">
      <c r="G83" s="217"/>
      <c r="H83" s="218"/>
      <c r="I83" s="218"/>
      <c r="J83" s="218"/>
      <c r="K83" s="218"/>
      <c r="L83" s="218"/>
      <c r="M83" s="218"/>
      <c r="N83" s="222"/>
      <c r="O83" s="222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E83" s="221"/>
    </row>
    <row r="84" spans="1:31" ht="15.75" x14ac:dyDescent="0.25">
      <c r="G84" s="217"/>
      <c r="H84" s="218"/>
      <c r="I84" s="218"/>
      <c r="J84" s="218"/>
      <c r="K84" s="218"/>
      <c r="L84" s="218"/>
      <c r="M84" s="223"/>
      <c r="N84" s="224"/>
      <c r="O84" s="225"/>
      <c r="P84" s="223"/>
      <c r="Q84" s="223"/>
      <c r="R84" s="223"/>
      <c r="S84" s="318" t="s">
        <v>402</v>
      </c>
      <c r="T84" s="318"/>
      <c r="U84" s="318"/>
      <c r="V84" s="318"/>
      <c r="W84" s="318"/>
      <c r="X84" s="318"/>
      <c r="Y84" s="318"/>
      <c r="Z84" s="318"/>
      <c r="AA84" s="318"/>
      <c r="AB84" s="226"/>
      <c r="AC84" s="218"/>
      <c r="AE84" s="221"/>
    </row>
    <row r="85" spans="1:31" ht="15.75" x14ac:dyDescent="0.25">
      <c r="G85" s="217"/>
      <c r="H85" s="218"/>
      <c r="I85" s="218"/>
      <c r="J85" s="218"/>
      <c r="K85" s="218"/>
      <c r="L85" s="218"/>
      <c r="M85" s="227"/>
      <c r="N85" s="223"/>
      <c r="O85" s="223"/>
      <c r="P85" s="227"/>
      <c r="Q85" s="227"/>
      <c r="R85" s="227"/>
      <c r="S85" s="318" t="s">
        <v>331</v>
      </c>
      <c r="T85" s="318"/>
      <c r="U85" s="318"/>
      <c r="V85" s="318"/>
      <c r="W85" s="318"/>
      <c r="X85" s="318"/>
      <c r="Y85" s="318"/>
      <c r="Z85" s="318"/>
      <c r="AA85" s="318"/>
      <c r="AB85" s="226"/>
      <c r="AC85" s="218"/>
      <c r="AE85" s="221"/>
    </row>
    <row r="86" spans="1:31" ht="15.75" x14ac:dyDescent="0.25">
      <c r="G86" s="217"/>
      <c r="H86" s="218"/>
      <c r="I86" s="218"/>
      <c r="J86" s="218"/>
      <c r="K86" s="218"/>
      <c r="L86" s="218"/>
      <c r="M86" s="227"/>
      <c r="N86" s="223"/>
      <c r="O86" s="223"/>
      <c r="P86" s="227"/>
      <c r="Q86" s="227"/>
      <c r="R86" s="227"/>
      <c r="S86" s="226"/>
      <c r="T86" s="226"/>
      <c r="U86" s="226"/>
      <c r="V86" s="226"/>
      <c r="W86" s="226"/>
      <c r="X86" s="226"/>
      <c r="Y86" s="226"/>
      <c r="Z86" s="226"/>
      <c r="AA86" s="226"/>
      <c r="AB86" s="226"/>
      <c r="AC86" s="218"/>
      <c r="AE86" s="221"/>
    </row>
    <row r="87" spans="1:31" ht="15.75" x14ac:dyDescent="0.25">
      <c r="G87" s="217"/>
      <c r="H87" s="218"/>
      <c r="I87" s="218"/>
      <c r="J87" s="218"/>
      <c r="K87" s="218"/>
      <c r="L87" s="218"/>
      <c r="M87" s="227"/>
      <c r="N87" s="227"/>
      <c r="O87" s="227"/>
      <c r="P87" s="227"/>
      <c r="Q87" s="227"/>
      <c r="R87" s="227"/>
      <c r="S87" s="226"/>
      <c r="T87" s="226"/>
      <c r="U87" s="226"/>
      <c r="V87" s="226"/>
      <c r="W87" s="226"/>
      <c r="X87" s="226"/>
      <c r="Y87" s="226"/>
      <c r="Z87" s="226"/>
      <c r="AA87" s="226"/>
      <c r="AB87" s="226"/>
      <c r="AC87" s="218"/>
      <c r="AE87" s="221"/>
    </row>
    <row r="88" spans="1:31" ht="16.5" customHeight="1" x14ac:dyDescent="0.25">
      <c r="G88" s="217"/>
      <c r="H88" s="218"/>
      <c r="I88" s="218"/>
      <c r="J88" s="218"/>
      <c r="K88" s="218"/>
      <c r="L88" s="218"/>
      <c r="M88" s="228"/>
      <c r="N88" s="227"/>
      <c r="O88" s="227"/>
      <c r="P88" s="228"/>
      <c r="Q88" s="228"/>
      <c r="R88" s="228"/>
      <c r="S88" s="226"/>
      <c r="T88" s="226"/>
      <c r="U88" s="229"/>
      <c r="V88" s="229"/>
      <c r="W88" s="229"/>
      <c r="X88" s="229"/>
      <c r="Y88" s="229"/>
      <c r="Z88" s="229"/>
      <c r="AA88" s="229"/>
      <c r="AB88" s="229"/>
      <c r="AC88" s="218"/>
      <c r="AE88" s="221"/>
    </row>
    <row r="89" spans="1:31" ht="15" customHeight="1" x14ac:dyDescent="0.25">
      <c r="G89" s="217"/>
      <c r="H89" s="218"/>
      <c r="I89" s="218"/>
      <c r="J89" s="218"/>
      <c r="K89" s="218"/>
      <c r="L89" s="218"/>
      <c r="M89" s="224"/>
      <c r="N89" s="228"/>
      <c r="O89" s="228"/>
      <c r="P89" s="224"/>
      <c r="Q89" s="224"/>
      <c r="R89" s="224"/>
      <c r="S89" s="329" t="s">
        <v>332</v>
      </c>
      <c r="T89" s="329"/>
      <c r="U89" s="329"/>
      <c r="V89" s="329"/>
      <c r="W89" s="329"/>
      <c r="X89" s="329"/>
      <c r="Y89" s="329"/>
      <c r="Z89" s="329"/>
      <c r="AA89" s="329"/>
      <c r="AB89" s="229"/>
      <c r="AC89" s="218"/>
      <c r="AE89" s="221"/>
    </row>
    <row r="90" spans="1:31" ht="15" x14ac:dyDescent="0.2">
      <c r="G90" s="217"/>
      <c r="H90" s="218"/>
      <c r="I90" s="218"/>
      <c r="J90" s="218"/>
      <c r="K90" s="218"/>
      <c r="L90" s="218"/>
      <c r="M90" s="224"/>
      <c r="N90" s="224"/>
      <c r="O90" s="224"/>
      <c r="P90" s="224"/>
      <c r="Q90" s="224"/>
      <c r="R90" s="224"/>
      <c r="S90" s="318" t="s">
        <v>333</v>
      </c>
      <c r="T90" s="318"/>
      <c r="U90" s="318"/>
      <c r="V90" s="318"/>
      <c r="W90" s="318"/>
      <c r="X90" s="318"/>
      <c r="Y90" s="318"/>
      <c r="Z90" s="318"/>
      <c r="AA90" s="318"/>
      <c r="AB90" s="226"/>
      <c r="AC90" s="218"/>
      <c r="AE90" s="221"/>
    </row>
    <row r="91" spans="1:31" ht="15" x14ac:dyDescent="0.2">
      <c r="G91" s="217"/>
      <c r="H91" s="218"/>
      <c r="I91" s="218"/>
      <c r="J91" s="218"/>
      <c r="K91" s="218"/>
      <c r="L91" s="218"/>
      <c r="M91" s="218"/>
      <c r="N91" s="224"/>
      <c r="O91" s="224"/>
      <c r="P91" s="218"/>
      <c r="Q91" s="218"/>
      <c r="R91" s="218"/>
      <c r="S91" s="318" t="s">
        <v>334</v>
      </c>
      <c r="T91" s="318"/>
      <c r="U91" s="318"/>
      <c r="V91" s="318"/>
      <c r="W91" s="318"/>
      <c r="X91" s="318"/>
      <c r="Y91" s="318"/>
      <c r="Z91" s="318"/>
      <c r="AA91" s="318"/>
      <c r="AB91" s="226"/>
      <c r="AC91" s="218"/>
      <c r="AE91" s="221"/>
    </row>
    <row r="92" spans="1:31" ht="15" x14ac:dyDescent="0.2">
      <c r="G92" s="217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E92" s="221"/>
    </row>
    <row r="93" spans="1:31" ht="15" x14ac:dyDescent="0.2">
      <c r="G93" s="217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E93" s="221"/>
    </row>
    <row r="94" spans="1:31" ht="15" x14ac:dyDescent="0.2">
      <c r="G94" s="217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E94" s="221"/>
    </row>
    <row r="95" spans="1:31" ht="15" x14ac:dyDescent="0.2">
      <c r="G95" s="217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E95" s="221"/>
    </row>
    <row r="96" spans="1:31" ht="15" x14ac:dyDescent="0.2">
      <c r="G96" s="217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E96" s="221"/>
    </row>
    <row r="97" spans="7:31" ht="15" x14ac:dyDescent="0.2">
      <c r="G97" s="217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E97" s="221"/>
    </row>
    <row r="98" spans="7:31" ht="15" x14ac:dyDescent="0.2">
      <c r="G98" s="217"/>
      <c r="N98" s="218"/>
      <c r="O98" s="218"/>
      <c r="AE98" s="221"/>
    </row>
    <row r="99" spans="7:31" x14ac:dyDescent="0.2">
      <c r="G99" s="217"/>
    </row>
    <row r="100" spans="7:31" x14ac:dyDescent="0.2">
      <c r="G100" s="217"/>
    </row>
    <row r="101" spans="7:31" x14ac:dyDescent="0.2">
      <c r="G101" s="217"/>
    </row>
    <row r="102" spans="7:31" x14ac:dyDescent="0.2">
      <c r="G102" s="217"/>
    </row>
    <row r="103" spans="7:31" x14ac:dyDescent="0.2">
      <c r="G103" s="217"/>
    </row>
    <row r="104" spans="7:31" x14ac:dyDescent="0.2">
      <c r="G104" s="217"/>
    </row>
  </sheetData>
  <mergeCells count="34">
    <mergeCell ref="G1:AC1"/>
    <mergeCell ref="G2:AC2"/>
    <mergeCell ref="G3:AC3"/>
    <mergeCell ref="A4:AB4"/>
    <mergeCell ref="A6:G7"/>
    <mergeCell ref="H6:I7"/>
    <mergeCell ref="J6:J7"/>
    <mergeCell ref="K6:K7"/>
    <mergeCell ref="L6:L7"/>
    <mergeCell ref="M6:S6"/>
    <mergeCell ref="H36:I36"/>
    <mergeCell ref="T6:U6"/>
    <mergeCell ref="V6:AC6"/>
    <mergeCell ref="V7:Y7"/>
    <mergeCell ref="A8:G8"/>
    <mergeCell ref="H8:I8"/>
    <mergeCell ref="V8:Y8"/>
    <mergeCell ref="H9:I9"/>
    <mergeCell ref="H10:I10"/>
    <mergeCell ref="H11:I11"/>
    <mergeCell ref="H13:I13"/>
    <mergeCell ref="H25:I25"/>
    <mergeCell ref="S91:AA91"/>
    <mergeCell ref="H43:I43"/>
    <mergeCell ref="H48:I48"/>
    <mergeCell ref="H53:I53"/>
    <mergeCell ref="H56:I56"/>
    <mergeCell ref="H60:I60"/>
    <mergeCell ref="H65:I65"/>
    <mergeCell ref="H78:I78"/>
    <mergeCell ref="S84:AA84"/>
    <mergeCell ref="S85:AA85"/>
    <mergeCell ref="S89:AA89"/>
    <mergeCell ref="S90:AA90"/>
  </mergeCells>
  <printOptions horizontalCentered="1"/>
  <pageMargins left="1.1811023622047245" right="0" top="0.78740157480314965" bottom="0.78740157480314965" header="0.51181102362204722" footer="0.51181102362204722"/>
  <pageSetup paperSize="5" scale="55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8"/>
  <sheetViews>
    <sheetView topLeftCell="A66" workbookViewId="0">
      <selection activeCell="F88" sqref="F88"/>
    </sheetView>
  </sheetViews>
  <sheetFormatPr defaultRowHeight="12.75" x14ac:dyDescent="0.2"/>
  <cols>
    <col min="1" max="1" width="13.140625" bestFit="1" customWidth="1"/>
    <col min="4" max="43" width="19.7109375" style="299" customWidth="1"/>
  </cols>
  <sheetData>
    <row r="1" spans="1:10" x14ac:dyDescent="0.2">
      <c r="A1" t="s">
        <v>342</v>
      </c>
    </row>
    <row r="3" spans="1:10" x14ac:dyDescent="0.2">
      <c r="B3">
        <v>1</v>
      </c>
      <c r="C3">
        <v>12</v>
      </c>
      <c r="D3" s="299">
        <v>350000</v>
      </c>
      <c r="E3" s="299">
        <f>B3*C3*D3</f>
        <v>4200000</v>
      </c>
    </row>
    <row r="4" spans="1:10" x14ac:dyDescent="0.2">
      <c r="E4" s="299">
        <f t="shared" ref="E4:E24" si="0">B4*C4*D4</f>
        <v>0</v>
      </c>
    </row>
    <row r="5" spans="1:10" x14ac:dyDescent="0.2">
      <c r="E5" s="299">
        <f t="shared" si="0"/>
        <v>0</v>
      </c>
    </row>
    <row r="6" spans="1:10" x14ac:dyDescent="0.2">
      <c r="A6" s="217" t="s">
        <v>348</v>
      </c>
      <c r="E6" s="299">
        <f t="shared" si="0"/>
        <v>0</v>
      </c>
    </row>
    <row r="7" spans="1:10" x14ac:dyDescent="0.2">
      <c r="A7" s="217" t="s">
        <v>349</v>
      </c>
      <c r="B7">
        <v>12</v>
      </c>
      <c r="C7">
        <v>35</v>
      </c>
      <c r="D7" s="299">
        <v>50000</v>
      </c>
      <c r="E7" s="299">
        <f t="shared" si="0"/>
        <v>21000000</v>
      </c>
    </row>
    <row r="8" spans="1:10" x14ac:dyDescent="0.2">
      <c r="A8" s="217" t="s">
        <v>350</v>
      </c>
      <c r="B8">
        <v>12</v>
      </c>
      <c r="C8">
        <v>25</v>
      </c>
      <c r="D8" s="299">
        <v>50000</v>
      </c>
      <c r="E8" s="299">
        <f t="shared" si="0"/>
        <v>15000000</v>
      </c>
    </row>
    <row r="9" spans="1:10" x14ac:dyDescent="0.2">
      <c r="E9" s="299">
        <f t="shared" si="0"/>
        <v>0</v>
      </c>
      <c r="F9" s="299">
        <f>E7+E8</f>
        <v>36000000</v>
      </c>
    </row>
    <row r="10" spans="1:10" x14ac:dyDescent="0.2">
      <c r="E10" s="299">
        <f t="shared" si="0"/>
        <v>0</v>
      </c>
    </row>
    <row r="11" spans="1:10" x14ac:dyDescent="0.2">
      <c r="A11" s="217" t="s">
        <v>351</v>
      </c>
      <c r="E11" s="299">
        <f t="shared" si="0"/>
        <v>0</v>
      </c>
      <c r="J11" s="299">
        <v>45</v>
      </c>
    </row>
    <row r="12" spans="1:10" x14ac:dyDescent="0.2">
      <c r="B12">
        <v>20</v>
      </c>
      <c r="C12">
        <v>81</v>
      </c>
      <c r="D12" s="299">
        <v>15000</v>
      </c>
      <c r="E12" s="299">
        <f t="shared" si="0"/>
        <v>24300000</v>
      </c>
      <c r="J12" s="299">
        <v>17</v>
      </c>
    </row>
    <row r="13" spans="1:10" x14ac:dyDescent="0.2">
      <c r="B13">
        <v>1</v>
      </c>
      <c r="C13">
        <v>81</v>
      </c>
      <c r="D13" s="299">
        <v>50000</v>
      </c>
      <c r="E13" s="299">
        <f t="shared" si="0"/>
        <v>4050000</v>
      </c>
      <c r="J13" s="299">
        <v>8</v>
      </c>
    </row>
    <row r="14" spans="1:10" x14ac:dyDescent="0.2">
      <c r="A14" s="217" t="s">
        <v>352</v>
      </c>
      <c r="E14" s="299">
        <f t="shared" si="0"/>
        <v>0</v>
      </c>
      <c r="J14" s="299">
        <f>J11+J12+J13</f>
        <v>70</v>
      </c>
    </row>
    <row r="15" spans="1:10" x14ac:dyDescent="0.2">
      <c r="B15">
        <v>15</v>
      </c>
      <c r="C15">
        <v>75</v>
      </c>
      <c r="D15" s="299">
        <v>20000</v>
      </c>
      <c r="E15" s="299">
        <f t="shared" si="0"/>
        <v>22500000</v>
      </c>
    </row>
    <row r="16" spans="1:10" x14ac:dyDescent="0.2">
      <c r="A16" s="217" t="s">
        <v>353</v>
      </c>
      <c r="B16">
        <v>15</v>
      </c>
      <c r="C16">
        <v>4</v>
      </c>
      <c r="D16" s="299">
        <v>30000</v>
      </c>
      <c r="E16" s="299">
        <f t="shared" si="0"/>
        <v>1800000</v>
      </c>
    </row>
    <row r="17" spans="1:6" x14ac:dyDescent="0.2">
      <c r="E17" s="299">
        <f t="shared" si="0"/>
        <v>0</v>
      </c>
    </row>
    <row r="18" spans="1:6" x14ac:dyDescent="0.2">
      <c r="A18" s="217" t="s">
        <v>354</v>
      </c>
      <c r="E18" s="299">
        <f t="shared" si="0"/>
        <v>0</v>
      </c>
    </row>
    <row r="19" spans="1:6" x14ac:dyDescent="0.2">
      <c r="B19">
        <v>1</v>
      </c>
      <c r="C19">
        <v>81</v>
      </c>
      <c r="D19" s="299">
        <v>150000</v>
      </c>
      <c r="E19" s="299">
        <f t="shared" si="0"/>
        <v>12150000</v>
      </c>
    </row>
    <row r="20" spans="1:6" x14ac:dyDescent="0.2">
      <c r="E20" s="299">
        <f t="shared" si="0"/>
        <v>0</v>
      </c>
    </row>
    <row r="21" spans="1:6" x14ac:dyDescent="0.2">
      <c r="E21" s="299">
        <f t="shared" si="0"/>
        <v>0</v>
      </c>
      <c r="F21" s="299">
        <f>SUM(E12:E19)</f>
        <v>64800000</v>
      </c>
    </row>
    <row r="22" spans="1:6" x14ac:dyDescent="0.2">
      <c r="A22" s="217" t="s">
        <v>355</v>
      </c>
      <c r="E22" s="299">
        <f t="shared" si="0"/>
        <v>0</v>
      </c>
    </row>
    <row r="23" spans="1:6" x14ac:dyDescent="0.2">
      <c r="A23" s="217" t="s">
        <v>355</v>
      </c>
      <c r="B23">
        <v>3</v>
      </c>
      <c r="C23">
        <v>1</v>
      </c>
      <c r="D23" s="299">
        <v>8000000</v>
      </c>
      <c r="E23" s="299">
        <f t="shared" si="0"/>
        <v>24000000</v>
      </c>
    </row>
    <row r="24" spans="1:6" x14ac:dyDescent="0.2">
      <c r="A24" s="217" t="s">
        <v>356</v>
      </c>
      <c r="B24">
        <v>4</v>
      </c>
      <c r="C24">
        <v>1</v>
      </c>
      <c r="D24" s="299">
        <v>2000000</v>
      </c>
      <c r="E24" s="299">
        <f t="shared" si="0"/>
        <v>8000000</v>
      </c>
    </row>
    <row r="25" spans="1:6" x14ac:dyDescent="0.2">
      <c r="E25" s="299">
        <f t="shared" ref="E25:E33" si="1">B25*C25</f>
        <v>0</v>
      </c>
      <c r="F25" s="299">
        <f>E23+E24</f>
        <v>32000000</v>
      </c>
    </row>
    <row r="26" spans="1:6" x14ac:dyDescent="0.2">
      <c r="E26" s="299">
        <f t="shared" si="1"/>
        <v>0</v>
      </c>
    </row>
    <row r="27" spans="1:6" x14ac:dyDescent="0.2">
      <c r="A27" s="217" t="s">
        <v>357</v>
      </c>
    </row>
    <row r="29" spans="1:6" x14ac:dyDescent="0.2">
      <c r="A29" s="217" t="s">
        <v>358</v>
      </c>
      <c r="B29">
        <v>12</v>
      </c>
      <c r="C29">
        <v>22</v>
      </c>
      <c r="D29" s="299">
        <v>80000</v>
      </c>
      <c r="E29" s="299">
        <f>B29*C29*D29</f>
        <v>21120000</v>
      </c>
    </row>
    <row r="30" spans="1:6" x14ac:dyDescent="0.2">
      <c r="A30" s="217" t="s">
        <v>359</v>
      </c>
      <c r="B30">
        <v>12</v>
      </c>
      <c r="C30">
        <v>22</v>
      </c>
      <c r="D30" s="299">
        <v>80000</v>
      </c>
      <c r="E30" s="299">
        <f t="shared" ref="E30:E32" si="2">B30*C30*D30</f>
        <v>21120000</v>
      </c>
    </row>
    <row r="31" spans="1:6" x14ac:dyDescent="0.2">
      <c r="A31" s="217" t="s">
        <v>360</v>
      </c>
      <c r="B31">
        <v>12</v>
      </c>
      <c r="C31">
        <v>22</v>
      </c>
      <c r="D31" s="299">
        <v>80000</v>
      </c>
      <c r="E31" s="299">
        <f t="shared" si="2"/>
        <v>21120000</v>
      </c>
    </row>
    <row r="32" spans="1:6" x14ac:dyDescent="0.2">
      <c r="A32" s="217" t="s">
        <v>361</v>
      </c>
      <c r="B32">
        <v>12</v>
      </c>
      <c r="C32">
        <v>30</v>
      </c>
      <c r="D32" s="299">
        <v>80000</v>
      </c>
      <c r="E32" s="299">
        <f t="shared" si="2"/>
        <v>28800000</v>
      </c>
      <c r="F32" s="299">
        <f>SUM(E29:E32)</f>
        <v>92160000</v>
      </c>
    </row>
    <row r="33" spans="1:6" x14ac:dyDescent="0.2">
      <c r="E33" s="299">
        <f t="shared" si="1"/>
        <v>0</v>
      </c>
    </row>
    <row r="34" spans="1:6" x14ac:dyDescent="0.2">
      <c r="A34" s="217" t="s">
        <v>362</v>
      </c>
    </row>
    <row r="35" spans="1:6" x14ac:dyDescent="0.2">
      <c r="A35" s="217" t="s">
        <v>363</v>
      </c>
      <c r="C35">
        <v>1</v>
      </c>
      <c r="D35" s="299">
        <v>200000000</v>
      </c>
      <c r="E35" s="299">
        <f>C35*D35</f>
        <v>200000000</v>
      </c>
    </row>
    <row r="36" spans="1:6" x14ac:dyDescent="0.2">
      <c r="A36" s="217" t="s">
        <v>364</v>
      </c>
      <c r="C36">
        <v>1</v>
      </c>
      <c r="D36" s="299">
        <v>100000000</v>
      </c>
      <c r="E36" s="299">
        <f t="shared" ref="E36:E37" si="3">C36*D36</f>
        <v>100000000</v>
      </c>
    </row>
    <row r="37" spans="1:6" x14ac:dyDescent="0.2">
      <c r="A37" s="217" t="s">
        <v>365</v>
      </c>
      <c r="C37">
        <v>1</v>
      </c>
      <c r="D37" s="299">
        <v>50000000</v>
      </c>
      <c r="E37" s="299">
        <f t="shared" si="3"/>
        <v>50000000</v>
      </c>
      <c r="F37" s="299">
        <f>SUM(E35:E38)</f>
        <v>350000000</v>
      </c>
    </row>
    <row r="40" spans="1:6" x14ac:dyDescent="0.2">
      <c r="A40" s="217" t="s">
        <v>378</v>
      </c>
    </row>
    <row r="41" spans="1:6" x14ac:dyDescent="0.2">
      <c r="A41" s="217" t="s">
        <v>369</v>
      </c>
      <c r="C41">
        <v>12</v>
      </c>
      <c r="D41" s="299">
        <v>1500000</v>
      </c>
      <c r="E41" s="299">
        <f>C41*D41</f>
        <v>18000000</v>
      </c>
    </row>
    <row r="42" spans="1:6" x14ac:dyDescent="0.2">
      <c r="A42" s="217" t="s">
        <v>375</v>
      </c>
      <c r="C42">
        <v>12</v>
      </c>
      <c r="D42" s="299">
        <v>1350000</v>
      </c>
      <c r="E42" s="299">
        <f t="shared" ref="E42:E48" si="4">C42*D42</f>
        <v>16200000</v>
      </c>
    </row>
    <row r="43" spans="1:6" x14ac:dyDescent="0.2">
      <c r="A43" s="217" t="s">
        <v>370</v>
      </c>
      <c r="C43">
        <v>12</v>
      </c>
      <c r="D43" s="299">
        <v>1200000</v>
      </c>
      <c r="E43" s="299">
        <f t="shared" si="4"/>
        <v>14400000</v>
      </c>
    </row>
    <row r="44" spans="1:6" x14ac:dyDescent="0.2">
      <c r="A44" s="217" t="s">
        <v>371</v>
      </c>
      <c r="C44">
        <v>12</v>
      </c>
      <c r="D44" s="299">
        <v>750000</v>
      </c>
      <c r="E44" s="299">
        <f t="shared" si="4"/>
        <v>9000000</v>
      </c>
    </row>
    <row r="45" spans="1:6" x14ac:dyDescent="0.2">
      <c r="A45" s="217" t="s">
        <v>372</v>
      </c>
      <c r="C45">
        <v>12</v>
      </c>
      <c r="D45" s="299">
        <v>475000</v>
      </c>
      <c r="E45" s="299">
        <f t="shared" si="4"/>
        <v>5700000</v>
      </c>
    </row>
    <row r="46" spans="1:6" x14ac:dyDescent="0.2">
      <c r="A46" s="217" t="s">
        <v>373</v>
      </c>
      <c r="C46">
        <v>12</v>
      </c>
      <c r="D46" s="299">
        <v>725000</v>
      </c>
      <c r="E46" s="299">
        <f t="shared" si="4"/>
        <v>8700000</v>
      </c>
    </row>
    <row r="47" spans="1:6" x14ac:dyDescent="0.2">
      <c r="A47" s="217" t="s">
        <v>374</v>
      </c>
      <c r="C47">
        <v>12</v>
      </c>
      <c r="D47" s="299">
        <v>400000</v>
      </c>
      <c r="E47" s="299">
        <f t="shared" si="4"/>
        <v>4800000</v>
      </c>
    </row>
    <row r="48" spans="1:6" x14ac:dyDescent="0.2">
      <c r="A48" s="217" t="s">
        <v>376</v>
      </c>
      <c r="C48">
        <v>12</v>
      </c>
      <c r="D48" s="299">
        <v>550000</v>
      </c>
      <c r="E48" s="299">
        <f t="shared" si="4"/>
        <v>6600000</v>
      </c>
      <c r="F48" s="299">
        <f>SUM(E41:E48)</f>
        <v>83400000</v>
      </c>
    </row>
    <row r="51" spans="1:6" x14ac:dyDescent="0.2">
      <c r="A51" s="217" t="s">
        <v>385</v>
      </c>
    </row>
    <row r="53" spans="1:6" x14ac:dyDescent="0.2">
      <c r="A53" s="217" t="s">
        <v>379</v>
      </c>
      <c r="B53" s="217" t="s">
        <v>381</v>
      </c>
      <c r="C53">
        <v>12</v>
      </c>
      <c r="D53" s="299">
        <v>700000</v>
      </c>
      <c r="E53" s="299">
        <f>C53*D53</f>
        <v>8400000</v>
      </c>
    </row>
    <row r="54" spans="1:6" x14ac:dyDescent="0.2">
      <c r="A54" s="217" t="s">
        <v>380</v>
      </c>
      <c r="B54" s="217" t="s">
        <v>382</v>
      </c>
      <c r="C54">
        <v>12</v>
      </c>
      <c r="D54" s="299">
        <v>650000</v>
      </c>
      <c r="E54" s="299">
        <f t="shared" ref="E54:E59" si="5">C54*D54</f>
        <v>7800000</v>
      </c>
    </row>
    <row r="55" spans="1:6" x14ac:dyDescent="0.2">
      <c r="A55" s="217" t="s">
        <v>383</v>
      </c>
      <c r="B55" s="217" t="s">
        <v>384</v>
      </c>
      <c r="C55">
        <v>12</v>
      </c>
      <c r="D55" s="299">
        <v>500000</v>
      </c>
      <c r="E55" s="299">
        <f t="shared" si="5"/>
        <v>6000000</v>
      </c>
    </row>
    <row r="56" spans="1:6" x14ac:dyDescent="0.2">
      <c r="C56">
        <v>12</v>
      </c>
      <c r="D56" s="299">
        <v>500000</v>
      </c>
      <c r="E56" s="299">
        <f t="shared" si="5"/>
        <v>6000000</v>
      </c>
    </row>
    <row r="57" spans="1:6" x14ac:dyDescent="0.2">
      <c r="C57">
        <v>12</v>
      </c>
      <c r="D57" s="299">
        <v>500000</v>
      </c>
      <c r="E57" s="299">
        <f t="shared" si="5"/>
        <v>6000000</v>
      </c>
    </row>
    <row r="58" spans="1:6" x14ac:dyDescent="0.2">
      <c r="C58">
        <v>12</v>
      </c>
      <c r="D58" s="299">
        <v>500000</v>
      </c>
      <c r="E58" s="299">
        <f t="shared" si="5"/>
        <v>6000000</v>
      </c>
    </row>
    <row r="59" spans="1:6" x14ac:dyDescent="0.2">
      <c r="C59">
        <v>12</v>
      </c>
      <c r="D59" s="299">
        <v>500000</v>
      </c>
      <c r="E59" s="299">
        <f t="shared" si="5"/>
        <v>6000000</v>
      </c>
      <c r="F59" s="299">
        <f>SUM(E53:E59)</f>
        <v>46200000</v>
      </c>
    </row>
    <row r="60" spans="1:6" x14ac:dyDescent="0.2">
      <c r="A60" s="217" t="s">
        <v>386</v>
      </c>
    </row>
    <row r="61" spans="1:6" x14ac:dyDescent="0.2">
      <c r="A61" s="217" t="s">
        <v>387</v>
      </c>
      <c r="B61">
        <v>1</v>
      </c>
      <c r="C61">
        <v>51</v>
      </c>
      <c r="D61" s="299">
        <v>100000</v>
      </c>
      <c r="E61" s="299">
        <f>C61*D61</f>
        <v>5100000</v>
      </c>
      <c r="F61" s="299">
        <f>SUM(E53:E61)</f>
        <v>51300000</v>
      </c>
    </row>
    <row r="62" spans="1:6" x14ac:dyDescent="0.2">
      <c r="A62" s="217" t="s">
        <v>388</v>
      </c>
      <c r="B62">
        <v>1</v>
      </c>
      <c r="C62">
        <v>6</v>
      </c>
      <c r="D62" s="299">
        <v>400000</v>
      </c>
      <c r="E62" s="299">
        <f t="shared" ref="E62:E79" si="6">C62*D62</f>
        <v>2400000</v>
      </c>
    </row>
    <row r="63" spans="1:6" x14ac:dyDescent="0.2">
      <c r="A63" s="217" t="s">
        <v>389</v>
      </c>
      <c r="B63">
        <v>1</v>
      </c>
      <c r="C63">
        <v>76</v>
      </c>
      <c r="D63" s="299">
        <v>50000</v>
      </c>
      <c r="E63" s="299">
        <f t="shared" si="6"/>
        <v>3800000</v>
      </c>
    </row>
    <row r="64" spans="1:6" x14ac:dyDescent="0.2">
      <c r="A64" s="217" t="s">
        <v>390</v>
      </c>
      <c r="B64">
        <v>1</v>
      </c>
      <c r="C64" s="217">
        <v>1</v>
      </c>
      <c r="D64" s="299">
        <v>1500000</v>
      </c>
      <c r="E64" s="299">
        <f t="shared" si="6"/>
        <v>1500000</v>
      </c>
    </row>
    <row r="65" spans="1:6" x14ac:dyDescent="0.2">
      <c r="A65" s="217" t="s">
        <v>391</v>
      </c>
      <c r="B65">
        <v>1</v>
      </c>
      <c r="C65">
        <v>1</v>
      </c>
      <c r="D65" s="299">
        <v>286000</v>
      </c>
      <c r="E65" s="299">
        <f t="shared" si="6"/>
        <v>286000</v>
      </c>
    </row>
    <row r="66" spans="1:6" x14ac:dyDescent="0.2">
      <c r="A66" s="217" t="s">
        <v>392</v>
      </c>
      <c r="B66">
        <v>1</v>
      </c>
      <c r="C66">
        <v>1</v>
      </c>
      <c r="D66" s="299">
        <v>500000</v>
      </c>
      <c r="E66" s="299">
        <f t="shared" si="6"/>
        <v>500000</v>
      </c>
    </row>
    <row r="67" spans="1:6" x14ac:dyDescent="0.2">
      <c r="E67" s="299">
        <f t="shared" si="6"/>
        <v>0</v>
      </c>
      <c r="F67" s="299">
        <f>SUM(E53:E66)</f>
        <v>59786000</v>
      </c>
    </row>
    <row r="68" spans="1:6" x14ac:dyDescent="0.2">
      <c r="E68" s="299">
        <f t="shared" si="6"/>
        <v>0</v>
      </c>
    </row>
    <row r="69" spans="1:6" x14ac:dyDescent="0.2">
      <c r="A69" s="217" t="s">
        <v>393</v>
      </c>
      <c r="E69" s="299">
        <f t="shared" si="6"/>
        <v>0</v>
      </c>
    </row>
    <row r="70" spans="1:6" x14ac:dyDescent="0.2">
      <c r="A70" s="217" t="s">
        <v>394</v>
      </c>
      <c r="B70">
        <v>1</v>
      </c>
      <c r="C70">
        <v>90</v>
      </c>
      <c r="D70" s="299">
        <v>50000</v>
      </c>
      <c r="E70" s="299">
        <f t="shared" si="6"/>
        <v>4500000</v>
      </c>
    </row>
    <row r="71" spans="1:6" x14ac:dyDescent="0.2">
      <c r="A71" s="217" t="s">
        <v>387</v>
      </c>
      <c r="B71">
        <v>1</v>
      </c>
      <c r="C71">
        <v>75</v>
      </c>
      <c r="D71" s="299">
        <v>100000</v>
      </c>
      <c r="E71" s="299">
        <f t="shared" si="6"/>
        <v>7500000</v>
      </c>
    </row>
    <row r="72" spans="1:6" x14ac:dyDescent="0.2">
      <c r="A72" s="217" t="s">
        <v>395</v>
      </c>
      <c r="B72">
        <v>1</v>
      </c>
      <c r="C72">
        <v>8</v>
      </c>
      <c r="D72" s="299">
        <v>400000</v>
      </c>
      <c r="E72" s="299">
        <f t="shared" si="6"/>
        <v>3200000</v>
      </c>
    </row>
    <row r="73" spans="1:6" x14ac:dyDescent="0.2">
      <c r="E73" s="299">
        <f t="shared" si="6"/>
        <v>0</v>
      </c>
    </row>
    <row r="74" spans="1:6" x14ac:dyDescent="0.2">
      <c r="A74" s="217" t="s">
        <v>396</v>
      </c>
      <c r="E74" s="299">
        <f t="shared" si="6"/>
        <v>0</v>
      </c>
    </row>
    <row r="75" spans="1:6" x14ac:dyDescent="0.2">
      <c r="A75" s="217" t="s">
        <v>386</v>
      </c>
      <c r="B75">
        <v>1</v>
      </c>
      <c r="C75">
        <v>40</v>
      </c>
      <c r="D75" s="299">
        <v>50000</v>
      </c>
      <c r="E75" s="299">
        <f t="shared" si="6"/>
        <v>2000000</v>
      </c>
    </row>
    <row r="76" spans="1:6" x14ac:dyDescent="0.2">
      <c r="A76" s="217" t="s">
        <v>387</v>
      </c>
      <c r="B76">
        <v>1</v>
      </c>
      <c r="C76">
        <v>40</v>
      </c>
      <c r="D76" s="299">
        <v>100000</v>
      </c>
      <c r="E76" s="299">
        <f t="shared" si="6"/>
        <v>4000000</v>
      </c>
    </row>
    <row r="77" spans="1:6" x14ac:dyDescent="0.2">
      <c r="A77" s="217" t="s">
        <v>395</v>
      </c>
      <c r="B77">
        <v>1</v>
      </c>
      <c r="C77">
        <v>2</v>
      </c>
      <c r="D77" s="299">
        <v>400000</v>
      </c>
      <c r="E77" s="299">
        <f t="shared" si="6"/>
        <v>800000</v>
      </c>
    </row>
    <row r="78" spans="1:6" x14ac:dyDescent="0.2">
      <c r="A78" s="217" t="s">
        <v>391</v>
      </c>
      <c r="B78">
        <v>1</v>
      </c>
      <c r="C78">
        <v>2</v>
      </c>
      <c r="D78" s="299">
        <v>286000</v>
      </c>
      <c r="E78" s="299">
        <f t="shared" si="6"/>
        <v>572000</v>
      </c>
    </row>
    <row r="79" spans="1:6" x14ac:dyDescent="0.2">
      <c r="A79" s="217" t="s">
        <v>397</v>
      </c>
      <c r="B79">
        <v>1</v>
      </c>
      <c r="C79">
        <v>1</v>
      </c>
      <c r="D79" s="299">
        <v>600000</v>
      </c>
      <c r="E79" s="299">
        <f t="shared" si="6"/>
        <v>600000</v>
      </c>
    </row>
    <row r="81" spans="1:6" x14ac:dyDescent="0.2">
      <c r="A81" s="217" t="s">
        <v>398</v>
      </c>
    </row>
    <row r="82" spans="1:6" x14ac:dyDescent="0.2">
      <c r="A82" s="217" t="s">
        <v>382</v>
      </c>
      <c r="B82">
        <v>1</v>
      </c>
      <c r="C82">
        <v>1</v>
      </c>
      <c r="D82" s="299">
        <v>650000</v>
      </c>
      <c r="E82" s="299">
        <f>B82*C82*D82</f>
        <v>650000</v>
      </c>
    </row>
    <row r="83" spans="1:6" x14ac:dyDescent="0.2">
      <c r="A83" s="217" t="s">
        <v>399</v>
      </c>
      <c r="B83">
        <v>1</v>
      </c>
      <c r="C83">
        <v>1</v>
      </c>
      <c r="D83" s="299">
        <v>600000</v>
      </c>
      <c r="E83" s="299">
        <f t="shared" ref="E83:E88" si="7">B83*C83*D83</f>
        <v>600000</v>
      </c>
    </row>
    <row r="84" spans="1:6" x14ac:dyDescent="0.2">
      <c r="A84" s="217" t="s">
        <v>383</v>
      </c>
      <c r="B84">
        <v>1</v>
      </c>
      <c r="C84">
        <v>1</v>
      </c>
      <c r="D84" s="299">
        <v>500000</v>
      </c>
      <c r="E84" s="299">
        <f t="shared" si="7"/>
        <v>500000</v>
      </c>
    </row>
    <row r="85" spans="1:6" x14ac:dyDescent="0.2">
      <c r="A85" s="217" t="s">
        <v>400</v>
      </c>
      <c r="B85">
        <v>1</v>
      </c>
      <c r="C85">
        <v>1</v>
      </c>
      <c r="D85" s="299">
        <v>500000</v>
      </c>
      <c r="E85" s="299">
        <f t="shared" si="7"/>
        <v>500000</v>
      </c>
    </row>
    <row r="86" spans="1:6" x14ac:dyDescent="0.2">
      <c r="A86" s="217" t="s">
        <v>400</v>
      </c>
      <c r="B86">
        <v>1</v>
      </c>
      <c r="C86">
        <v>1</v>
      </c>
      <c r="D86" s="299">
        <v>500000</v>
      </c>
      <c r="E86" s="299">
        <f t="shared" si="7"/>
        <v>500000</v>
      </c>
    </row>
    <row r="87" spans="1:6" x14ac:dyDescent="0.2">
      <c r="A87" s="217" t="s">
        <v>400</v>
      </c>
      <c r="B87">
        <v>1</v>
      </c>
      <c r="C87">
        <v>1</v>
      </c>
      <c r="D87" s="299">
        <v>500000</v>
      </c>
      <c r="E87" s="299">
        <f t="shared" si="7"/>
        <v>500000</v>
      </c>
    </row>
    <row r="88" spans="1:6" x14ac:dyDescent="0.2">
      <c r="A88" s="217" t="s">
        <v>400</v>
      </c>
      <c r="B88">
        <v>1</v>
      </c>
      <c r="C88">
        <v>1</v>
      </c>
      <c r="D88" s="299">
        <v>500000</v>
      </c>
      <c r="E88" s="299">
        <f t="shared" si="7"/>
        <v>500000</v>
      </c>
      <c r="F88" s="299">
        <f>SUM(E70:E88)</f>
        <v>26922000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F10" sqref="F10"/>
    </sheetView>
  </sheetViews>
  <sheetFormatPr defaultColWidth="25.7109375" defaultRowHeight="12.75" x14ac:dyDescent="0.2"/>
  <cols>
    <col min="1" max="1" width="9" style="299" customWidth="1"/>
    <col min="2" max="2" width="12.140625" style="299" customWidth="1"/>
    <col min="3" max="3" width="10.85546875" style="299" customWidth="1"/>
    <col min="4" max="4" width="7.85546875" style="299" customWidth="1"/>
    <col min="5" max="16384" width="25.7109375" style="299"/>
  </cols>
  <sheetData>
    <row r="2" spans="1:6" x14ac:dyDescent="0.2">
      <c r="A2" s="300" t="s">
        <v>343</v>
      </c>
    </row>
    <row r="3" spans="1:6" x14ac:dyDescent="0.2">
      <c r="B3" s="300" t="s">
        <v>344</v>
      </c>
      <c r="C3" s="299">
        <v>1</v>
      </c>
      <c r="D3" s="299">
        <v>12</v>
      </c>
      <c r="E3" s="299">
        <v>750000</v>
      </c>
      <c r="F3" s="299">
        <f>C3*D3*E3</f>
        <v>9000000</v>
      </c>
    </row>
    <row r="4" spans="1:6" x14ac:dyDescent="0.2">
      <c r="B4" s="300" t="s">
        <v>345</v>
      </c>
      <c r="C4" s="299">
        <v>1</v>
      </c>
      <c r="D4" s="299">
        <v>12</v>
      </c>
      <c r="E4" s="299">
        <v>600000</v>
      </c>
      <c r="F4" s="299">
        <f t="shared" ref="F4:F8" si="0">C4*D4*E4</f>
        <v>7200000</v>
      </c>
    </row>
    <row r="5" spans="1:6" x14ac:dyDescent="0.2">
      <c r="B5" s="300" t="s">
        <v>346</v>
      </c>
      <c r="C5" s="299">
        <v>1</v>
      </c>
      <c r="D5" s="299">
        <v>12</v>
      </c>
      <c r="E5" s="299">
        <v>500000</v>
      </c>
      <c r="F5" s="299">
        <f t="shared" si="0"/>
        <v>6000000</v>
      </c>
    </row>
    <row r="6" spans="1:6" x14ac:dyDescent="0.2">
      <c r="B6" s="300" t="s">
        <v>347</v>
      </c>
      <c r="C6" s="299">
        <v>1</v>
      </c>
      <c r="D6" s="299">
        <v>12</v>
      </c>
      <c r="E6" s="299">
        <v>500000</v>
      </c>
      <c r="F6" s="299">
        <f t="shared" si="0"/>
        <v>6000000</v>
      </c>
    </row>
    <row r="7" spans="1:6" x14ac:dyDescent="0.2">
      <c r="B7" s="300" t="s">
        <v>347</v>
      </c>
      <c r="C7" s="299">
        <v>1</v>
      </c>
      <c r="D7" s="299">
        <v>12</v>
      </c>
      <c r="E7" s="299">
        <v>500000</v>
      </c>
      <c r="F7" s="299">
        <f t="shared" si="0"/>
        <v>6000000</v>
      </c>
    </row>
    <row r="8" spans="1:6" x14ac:dyDescent="0.2">
      <c r="B8" s="300" t="s">
        <v>347</v>
      </c>
      <c r="C8" s="299">
        <v>1</v>
      </c>
      <c r="D8" s="299">
        <v>12</v>
      </c>
      <c r="E8" s="299">
        <v>500000</v>
      </c>
      <c r="F8" s="299">
        <f t="shared" si="0"/>
        <v>6000000</v>
      </c>
    </row>
    <row r="10" spans="1:6" x14ac:dyDescent="0.2">
      <c r="F10" s="299">
        <f>SUM(F3:F8)</f>
        <v>40200000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Sheet1</vt:lpstr>
      <vt:lpstr>RENJA 2021 (2)</vt:lpstr>
      <vt:lpstr>Sheet2</vt:lpstr>
      <vt:lpstr>Sheet3</vt:lpstr>
      <vt:lpstr>Sheet4</vt:lpstr>
      <vt:lpstr>Sheet5</vt:lpstr>
      <vt:lpstr>Sheet6</vt:lpstr>
      <vt:lpstr>'RENJA 2021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2021-01-22T01:30:39Z</cp:lastPrinted>
  <dcterms:created xsi:type="dcterms:W3CDTF">2021-01-21T05:21:27Z</dcterms:created>
  <dcterms:modified xsi:type="dcterms:W3CDTF">2021-01-28T09:43:21Z</dcterms:modified>
</cp:coreProperties>
</file>